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135" windowWidth="15255" windowHeight="3315" firstSheet="7" activeTab="7"/>
  </bookViews>
  <sheets>
    <sheet name="SVERWEIS-Bereich Verweis" sheetId="1" r:id="rId1"/>
    <sheet name="Personalliste" sheetId="3" r:id="rId2"/>
    <sheet name="Auswertung" sheetId="4" r:id="rId3"/>
    <sheet name="WVERWEIS" sheetId="2" r:id="rId4"/>
    <sheet name="INDEX VERGLEICH-1" sheetId="5" r:id="rId5"/>
    <sheet name="INDEX VERGLEICH-2" sheetId="6" r:id="rId6"/>
    <sheet name="BEREICH.VERSCHIEBEN" sheetId="7" r:id="rId7"/>
    <sheet name="Rohdaten" sheetId="8" r:id="rId8"/>
  </sheets>
  <definedNames>
    <definedName name="_xlnm._FilterDatabase" localSheetId="7" hidden="1">Rohdaten!$A$1:$H$24</definedName>
    <definedName name="Aufträge">OFFSET(Rohdaten!$A$1,,,COUNTA(Rohdaten!$A:$A),COUNTA(Rohdaten!$1:$1))</definedName>
  </definedNames>
  <calcPr calcId="162913"/>
</workbook>
</file>

<file path=xl/calcChain.xml><?xml version="1.0" encoding="utf-8"?>
<calcChain xmlns="http://schemas.openxmlformats.org/spreadsheetml/2006/main">
  <c r="B12" i="5" l="1"/>
  <c r="D11" i="5"/>
  <c r="B10" i="2"/>
  <c r="C2" i="4" l="1"/>
  <c r="D3" i="4"/>
  <c r="D4" i="4"/>
  <c r="D5" i="4"/>
  <c r="D6" i="4"/>
  <c r="D7" i="4"/>
  <c r="D8" i="4"/>
  <c r="D9" i="4"/>
  <c r="D10" i="4"/>
  <c r="D2" i="4"/>
  <c r="C3" i="4"/>
  <c r="C4" i="4"/>
  <c r="C5" i="4"/>
  <c r="C6" i="4"/>
  <c r="C7" i="4"/>
  <c r="C8" i="4"/>
  <c r="C9" i="4"/>
  <c r="C10" i="4"/>
  <c r="C7" i="1"/>
  <c r="C2" i="1"/>
  <c r="C3" i="1"/>
  <c r="C4" i="1"/>
  <c r="C5" i="1"/>
  <c r="C6" i="1"/>
  <c r="H24" i="8" l="1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E2" i="7"/>
  <c r="B12" i="6"/>
  <c r="D10" i="5"/>
  <c r="B11" i="2" l="1"/>
</calcChain>
</file>

<file path=xl/sharedStrings.xml><?xml version="1.0" encoding="utf-8"?>
<sst xmlns="http://schemas.openxmlformats.org/spreadsheetml/2006/main" count="239" uniqueCount="129">
  <si>
    <t>Name</t>
  </si>
  <si>
    <t>Punkte</t>
  </si>
  <si>
    <t>Note</t>
  </si>
  <si>
    <t>Bockel</t>
  </si>
  <si>
    <t>Winkler</t>
  </si>
  <si>
    <t>Hofer</t>
  </si>
  <si>
    <t>Baumholtz</t>
  </si>
  <si>
    <t>Wiesenfeld</t>
  </si>
  <si>
    <t>Kniffel</t>
  </si>
  <si>
    <t>ab Punkte</t>
  </si>
  <si>
    <t>Hotel</t>
  </si>
  <si>
    <t>Bella Vista</t>
  </si>
  <si>
    <t>Mare &amp; More</t>
  </si>
  <si>
    <t>Hotelpreise pro Woche</t>
  </si>
  <si>
    <t>Hotel Bella Vista</t>
  </si>
  <si>
    <t>Hotel Mare &amp; More</t>
  </si>
  <si>
    <t>Preis ermitteln</t>
  </si>
  <si>
    <t>Montage</t>
  </si>
  <si>
    <t>Klümpfel Erich</t>
  </si>
  <si>
    <t>Kundendienst</t>
  </si>
  <si>
    <t>Bohne Dieter</t>
  </si>
  <si>
    <t>Murks Marcus</t>
  </si>
  <si>
    <t>Papst Tamara</t>
  </si>
  <si>
    <t>Zentrale</t>
  </si>
  <si>
    <t>Wärter Hugo</t>
  </si>
  <si>
    <t>Hupf Nathalie</t>
  </si>
  <si>
    <t>Werner Sebastian</t>
  </si>
  <si>
    <t>EDV</t>
  </si>
  <si>
    <t>Kröpitz Sven</t>
  </si>
  <si>
    <t>Sonntag Sieglinde</t>
  </si>
  <si>
    <t>Brandl Herbert</t>
  </si>
  <si>
    <t>Amsel Karl</t>
  </si>
  <si>
    <t>Herzog Gustav</t>
  </si>
  <si>
    <t>Bond James</t>
  </si>
  <si>
    <t>Mustermann Max</t>
  </si>
  <si>
    <t>Himpe Udo</t>
  </si>
  <si>
    <t>Brösel Friedrich</t>
  </si>
  <si>
    <t>Waldfdeld Cordula</t>
  </si>
  <si>
    <t>Hartmann Irene</t>
  </si>
  <si>
    <t>Rosenberg Marianne</t>
  </si>
  <si>
    <t>Grünig Maximilian</t>
  </si>
  <si>
    <t>Hofmeier Susanne</t>
  </si>
  <si>
    <t>Klein Alfred</t>
  </si>
  <si>
    <t>Fischbach Susi</t>
  </si>
  <si>
    <t>Zauner Erika</t>
  </si>
  <si>
    <t>Lachmeier Wilfried</t>
  </si>
  <si>
    <t>Lager</t>
  </si>
  <si>
    <t>Fink Markus</t>
  </si>
  <si>
    <t>Baumholz Nicole</t>
  </si>
  <si>
    <t>Zackenberg Thomas</t>
  </si>
  <si>
    <t>Auberger Walter</t>
  </si>
  <si>
    <t>Moser Walter</t>
  </si>
  <si>
    <t>Unfried Willi</t>
  </si>
  <si>
    <t>Schlaumeier Sigi</t>
  </si>
  <si>
    <t>Wilmerdinger Peter</t>
  </si>
  <si>
    <t>Graf Robert</t>
  </si>
  <si>
    <t>Lechner Kurt</t>
  </si>
  <si>
    <t>Mieshofer Anton</t>
  </si>
  <si>
    <t>Abel Maria</t>
  </si>
  <si>
    <t>Hintermoser Erwin</t>
  </si>
  <si>
    <t>Wurmdobler Hans</t>
  </si>
  <si>
    <t>Ammer Christiane</t>
  </si>
  <si>
    <t>Zappelmeier Philipp</t>
  </si>
  <si>
    <t>Fröhlich Frieda</t>
  </si>
  <si>
    <t>Staudinger Irene</t>
  </si>
  <si>
    <t>Klein Vera</t>
  </si>
  <si>
    <t>Schmitz Paul</t>
  </si>
  <si>
    <t>Mayer Josef</t>
  </si>
  <si>
    <t>Klein Sven</t>
  </si>
  <si>
    <t>van Vorderen Eduard</t>
  </si>
  <si>
    <t>Müller-Lüdenscheid Karl-Heinz</t>
  </si>
  <si>
    <t>Müller Susanne</t>
  </si>
  <si>
    <t>Weiss Martin</t>
  </si>
  <si>
    <t>Schneider Oliver</t>
  </si>
  <si>
    <t>Steinhäger Melanie</t>
  </si>
  <si>
    <t>Kunze Albert</t>
  </si>
  <si>
    <t>Meyerson Ulrike</t>
  </si>
  <si>
    <t>Hirschwald Ulf</t>
  </si>
  <si>
    <t>Zimmer Marion</t>
  </si>
  <si>
    <t>Schmidtz Theo</t>
  </si>
  <si>
    <t>Kabelschacht Petra</t>
  </si>
  <si>
    <t>Bechler Thomas</t>
  </si>
  <si>
    <t>Hacker Johnny</t>
  </si>
  <si>
    <t>Zasterwitz Sabine</t>
  </si>
  <si>
    <t>Durchwahl</t>
  </si>
  <si>
    <t>Abteilung</t>
  </si>
  <si>
    <t>Personal-Nr</t>
  </si>
  <si>
    <t>Ist-Zeit</t>
  </si>
  <si>
    <t>Preistabelle</t>
  </si>
  <si>
    <t>ab Menge kg</t>
  </si>
  <si>
    <t>Artikel Nr.</t>
  </si>
  <si>
    <t>Gesuchter Artikel:</t>
  </si>
  <si>
    <t>Zeile</t>
  </si>
  <si>
    <t>Menge kg</t>
  </si>
  <si>
    <t>Spalte</t>
  </si>
  <si>
    <t>Preis</t>
  </si>
  <si>
    <t>=INDEX(B4:F7;VERGLEICH(B10;A4:A7);VERGLEICH(B11;B3:F3;1))</t>
  </si>
  <si>
    <t>Börsenkurse der XY AG</t>
  </si>
  <si>
    <t>Datum</t>
  </si>
  <si>
    <t>Kurs in €</t>
  </si>
  <si>
    <t>Mittelwert der letzten 5 Tage</t>
  </si>
  <si>
    <t>Jahr</t>
  </si>
  <si>
    <t>Kunden-Nr</t>
  </si>
  <si>
    <t>Firma</t>
  </si>
  <si>
    <t>Land</t>
  </si>
  <si>
    <t>Modell-Nr</t>
  </si>
  <si>
    <t>VK-Preis Netto</t>
  </si>
  <si>
    <t>Auftragsmenge</t>
  </si>
  <si>
    <t>Umsatz</t>
  </si>
  <si>
    <t>ELCOG</t>
  </si>
  <si>
    <t>Deutschland</t>
  </si>
  <si>
    <t>BRAIN</t>
  </si>
  <si>
    <t>Österreich</t>
  </si>
  <si>
    <t>WGT GmbH</t>
  </si>
  <si>
    <t>Hügli &amp; Brettschneider</t>
  </si>
  <si>
    <t>Schweiz</t>
  </si>
  <si>
    <t>01.04. - 31.05.</t>
  </si>
  <si>
    <t>A</t>
  </si>
  <si>
    <t>B</t>
  </si>
  <si>
    <t>C</t>
  </si>
  <si>
    <t>D</t>
  </si>
  <si>
    <t>E</t>
  </si>
  <si>
    <t>01.06. - 31.08.</t>
  </si>
  <si>
    <t>01.09. - 30.09.</t>
  </si>
  <si>
    <t>01.10. - 10.11.</t>
  </si>
  <si>
    <t>10.11. - 31.03.</t>
  </si>
  <si>
    <t>gewünschter Zeitraum</t>
  </si>
  <si>
    <t>Datum von - bis</t>
  </si>
  <si>
    <t>=VERGLEICH(B10;A4:A7;0)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</si>
</sst>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[$-407]d/\ mmm/;@"/>
    <numFmt numFmtId="165" formatCode="#,##0.00_ ;\-#,##0.00\ "/>
    <numFmt numFmtId="166" formatCode="0.000"/>
    <numFmt numFmtId="167" formatCode="dd/mm/"/>
    <numFmt numFmtId="168" formatCode="#,##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2" fontId="0" fillId="0" borderId="0" xfId="0" applyNumberFormat="1"/>
    <xf numFmtId="0" fontId="5" fillId="0" borderId="0" xfId="1" applyFont="1"/>
    <xf numFmtId="0" fontId="5" fillId="0" borderId="0" xfId="1" applyFont="1" applyAlignment="1">
      <alignment horizontal="left" indent="1"/>
    </xf>
    <xf numFmtId="0" fontId="7" fillId="0" borderId="0" xfId="1" applyFont="1"/>
    <xf numFmtId="0" fontId="6" fillId="5" borderId="0" xfId="1" applyFont="1" applyFill="1" applyAlignment="1">
      <alignment horizontal="center"/>
    </xf>
    <xf numFmtId="0" fontId="8" fillId="4" borderId="0" xfId="1" applyFont="1" applyFill="1" applyAlignment="1">
      <alignment horizontal="center"/>
    </xf>
    <xf numFmtId="165" fontId="5" fillId="0" borderId="0" xfId="2" applyNumberFormat="1" applyFont="1"/>
    <xf numFmtId="0" fontId="5" fillId="0" borderId="0" xfId="1" applyFont="1" applyAlignment="1">
      <alignment horizontal="right"/>
    </xf>
    <xf numFmtId="0" fontId="6" fillId="5" borderId="0" xfId="1" applyFont="1" applyFill="1"/>
    <xf numFmtId="0" fontId="5" fillId="0" borderId="0" xfId="1" quotePrefix="1" applyFont="1"/>
    <xf numFmtId="0" fontId="8" fillId="0" borderId="0" xfId="1" applyFont="1"/>
    <xf numFmtId="166" fontId="8" fillId="0" borderId="0" xfId="1" applyNumberFormat="1" applyFont="1"/>
    <xf numFmtId="167" fontId="5" fillId="0" borderId="0" xfId="1" applyNumberFormat="1" applyFont="1"/>
    <xf numFmtId="168" fontId="5" fillId="0" borderId="0" xfId="1" applyNumberFormat="1" applyFont="1"/>
    <xf numFmtId="0" fontId="10" fillId="0" borderId="0" xfId="1" applyFont="1"/>
    <xf numFmtId="0" fontId="10" fillId="0" borderId="0" xfId="1" applyNumberFormat="1" applyFont="1"/>
    <xf numFmtId="4" fontId="10" fillId="0" borderId="0" xfId="1" applyNumberFormat="1" applyFont="1"/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3" fillId="6" borderId="0" xfId="0" applyFont="1" applyFill="1"/>
    <xf numFmtId="0" fontId="0" fillId="0" borderId="0" xfId="0" applyAlignment="1">
      <alignment horizontal="center"/>
    </xf>
    <xf numFmtId="0" fontId="2" fillId="7" borderId="0" xfId="0" applyFont="1" applyFill="1" applyAlignment="1">
      <alignment horizontal="right" indent="1"/>
    </xf>
    <xf numFmtId="0" fontId="6" fillId="7" borderId="0" xfId="1" applyFont="1" applyFill="1" applyAlignment="1">
      <alignment horizontal="right"/>
    </xf>
    <xf numFmtId="0" fontId="6" fillId="7" borderId="0" xfId="1" applyFont="1" applyFill="1" applyAlignment="1">
      <alignment horizontal="left" indent="1"/>
    </xf>
    <xf numFmtId="0" fontId="6" fillId="7" borderId="0" xfId="1" applyFont="1" applyFill="1"/>
    <xf numFmtId="0" fontId="0" fillId="2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8" fillId="6" borderId="0" xfId="1" applyFont="1" applyFill="1" applyAlignment="1">
      <alignment horizontal="center"/>
    </xf>
    <xf numFmtId="0" fontId="5" fillId="7" borderId="0" xfId="1" applyFont="1" applyFill="1"/>
    <xf numFmtId="0" fontId="6" fillId="7" borderId="0" xfId="1" applyFont="1" applyFill="1" applyAlignment="1">
      <alignment horizontal="center"/>
    </xf>
    <xf numFmtId="0" fontId="11" fillId="0" borderId="0" xfId="1" applyFont="1"/>
    <xf numFmtId="0" fontId="12" fillId="7" borderId="0" xfId="1" applyFont="1" applyFill="1" applyAlignment="1">
      <alignment horizontal="center"/>
    </xf>
    <xf numFmtId="0" fontId="12" fillId="6" borderId="0" xfId="1" applyFont="1" applyFill="1"/>
    <xf numFmtId="165" fontId="8" fillId="8" borderId="0" xfId="2" applyNumberFormat="1" applyFont="1" applyFill="1"/>
    <xf numFmtId="0" fontId="13" fillId="8" borderId="0" xfId="1" applyFont="1" applyFill="1"/>
    <xf numFmtId="0" fontId="5" fillId="6" borderId="0" xfId="1" applyFont="1" applyFill="1" applyAlignment="1">
      <alignment horizontal="right"/>
    </xf>
    <xf numFmtId="0" fontId="9" fillId="7" borderId="0" xfId="1" applyFont="1" applyFill="1" applyAlignment="1">
      <alignment horizontal="right"/>
    </xf>
    <xf numFmtId="0" fontId="9" fillId="7" borderId="0" xfId="1" applyFont="1" applyFill="1"/>
    <xf numFmtId="0" fontId="6" fillId="7" borderId="0" xfId="1" applyFont="1" applyFill="1" applyAlignment="1">
      <alignment horizontal="center"/>
    </xf>
    <xf numFmtId="0" fontId="6" fillId="7" borderId="0" xfId="1" applyFont="1" applyFill="1" applyAlignment="1">
      <alignment horizontal="left"/>
    </xf>
    <xf numFmtId="0" fontId="6" fillId="4" borderId="0" xfId="1" applyFont="1" applyFill="1" applyAlignment="1">
      <alignment horizontal="center"/>
    </xf>
    <xf numFmtId="0" fontId="7" fillId="3" borderId="0" xfId="1" applyFont="1" applyFill="1" applyAlignment="1">
      <alignment horizontal="left"/>
    </xf>
  </cellXfs>
  <cellStyles count="3">
    <cellStyle name="Euro" xfId="2"/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8" sqref="C8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22" t="s">
        <v>0</v>
      </c>
      <c r="B1" s="26" t="s">
        <v>1</v>
      </c>
      <c r="C1" s="26" t="s">
        <v>2</v>
      </c>
      <c r="F1" s="23" t="s">
        <v>9</v>
      </c>
      <c r="G1" s="23" t="s">
        <v>2</v>
      </c>
    </row>
    <row r="2" spans="1:7" x14ac:dyDescent="0.25">
      <c r="A2" s="24" t="s">
        <v>6</v>
      </c>
      <c r="B2">
        <v>14</v>
      </c>
      <c r="C2">
        <f>VLOOKUP(B2,$F$2:$G$7,2,TRUE)</f>
        <v>5</v>
      </c>
      <c r="F2" s="25">
        <v>0</v>
      </c>
      <c r="G2" s="25">
        <v>6</v>
      </c>
    </row>
    <row r="3" spans="1:7" x14ac:dyDescent="0.25">
      <c r="A3" s="24" t="s">
        <v>3</v>
      </c>
      <c r="B3">
        <v>36</v>
      </c>
      <c r="C3">
        <f t="shared" ref="C3:C6" si="0">VLOOKUP(B3,$F$2:$G$7,2,TRUE)</f>
        <v>3</v>
      </c>
      <c r="F3" s="25">
        <v>10</v>
      </c>
      <c r="G3" s="25">
        <v>5</v>
      </c>
    </row>
    <row r="4" spans="1:7" x14ac:dyDescent="0.25">
      <c r="A4" s="24" t="s">
        <v>5</v>
      </c>
      <c r="B4">
        <v>55</v>
      </c>
      <c r="C4">
        <f t="shared" si="0"/>
        <v>1</v>
      </c>
      <c r="F4" s="25">
        <v>20</v>
      </c>
      <c r="G4" s="25">
        <v>4</v>
      </c>
    </row>
    <row r="5" spans="1:7" x14ac:dyDescent="0.25">
      <c r="A5" s="24" t="s">
        <v>8</v>
      </c>
      <c r="B5">
        <v>43</v>
      </c>
      <c r="C5">
        <f t="shared" si="0"/>
        <v>2</v>
      </c>
      <c r="F5" s="25">
        <v>30</v>
      </c>
      <c r="G5" s="25">
        <v>3</v>
      </c>
    </row>
    <row r="6" spans="1:7" x14ac:dyDescent="0.25">
      <c r="A6" s="24" t="s">
        <v>7</v>
      </c>
      <c r="B6">
        <v>32</v>
      </c>
      <c r="C6">
        <f t="shared" si="0"/>
        <v>3</v>
      </c>
      <c r="F6" s="25">
        <v>40</v>
      </c>
      <c r="G6" s="25">
        <v>2</v>
      </c>
    </row>
    <row r="7" spans="1:7" x14ac:dyDescent="0.25">
      <c r="A7" s="24" t="s">
        <v>4</v>
      </c>
      <c r="B7">
        <v>59</v>
      </c>
      <c r="C7">
        <f>VLOOKUP(B7,$F$2:$G$7,2,TRUE)</f>
        <v>1</v>
      </c>
      <c r="F7" s="25">
        <v>50</v>
      </c>
      <c r="G7" s="25">
        <v>1</v>
      </c>
    </row>
  </sheetData>
  <sortState ref="A4:A9">
    <sortCondition ref="A4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opLeftCell="A56" workbookViewId="0">
      <selection activeCell="A2" sqref="A2"/>
    </sheetView>
  </sheetViews>
  <sheetFormatPr baseColWidth="10" defaultRowHeight="15" x14ac:dyDescent="0.25"/>
  <cols>
    <col min="1" max="1" width="11.5703125" style="6" bestFit="1" customWidth="1"/>
    <col min="2" max="2" width="23.42578125" style="7" customWidth="1"/>
    <col min="3" max="3" width="16.42578125" style="7" customWidth="1"/>
    <col min="4" max="4" width="10.7109375" style="6" customWidth="1"/>
    <col min="5" max="16384" width="11.42578125" style="6"/>
  </cols>
  <sheetData>
    <row r="1" spans="1:4" x14ac:dyDescent="0.25">
      <c r="A1" s="27" t="s">
        <v>86</v>
      </c>
      <c r="B1" s="28" t="s">
        <v>0</v>
      </c>
      <c r="C1" s="28" t="s">
        <v>85</v>
      </c>
      <c r="D1" s="29" t="s">
        <v>84</v>
      </c>
    </row>
    <row r="2" spans="1:4" x14ac:dyDescent="0.25">
      <c r="A2" s="6">
        <v>10050</v>
      </c>
      <c r="B2" s="7" t="s">
        <v>83</v>
      </c>
      <c r="C2" s="7" t="s">
        <v>27</v>
      </c>
      <c r="D2" s="6">
        <v>302</v>
      </c>
    </row>
    <row r="3" spans="1:4" x14ac:dyDescent="0.25">
      <c r="A3" s="6">
        <v>10051</v>
      </c>
      <c r="B3" s="7" t="s">
        <v>82</v>
      </c>
      <c r="C3" s="7" t="s">
        <v>23</v>
      </c>
      <c r="D3" s="6">
        <v>109</v>
      </c>
    </row>
    <row r="4" spans="1:4" x14ac:dyDescent="0.25">
      <c r="A4" s="6">
        <v>10052</v>
      </c>
      <c r="B4" s="7" t="s">
        <v>81</v>
      </c>
      <c r="C4" s="7" t="s">
        <v>46</v>
      </c>
      <c r="D4" s="6">
        <v>723</v>
      </c>
    </row>
    <row r="5" spans="1:4" x14ac:dyDescent="0.25">
      <c r="A5" s="6">
        <v>10053</v>
      </c>
      <c r="B5" s="7" t="s">
        <v>80</v>
      </c>
      <c r="C5" s="7" t="s">
        <v>46</v>
      </c>
      <c r="D5" s="6">
        <v>724</v>
      </c>
    </row>
    <row r="6" spans="1:4" x14ac:dyDescent="0.25">
      <c r="A6" s="6">
        <v>10054</v>
      </c>
      <c r="B6" s="7" t="s">
        <v>79</v>
      </c>
      <c r="C6" s="7" t="s">
        <v>17</v>
      </c>
      <c r="D6" s="6">
        <v>320</v>
      </c>
    </row>
    <row r="7" spans="1:4" x14ac:dyDescent="0.25">
      <c r="A7" s="6">
        <v>10055</v>
      </c>
      <c r="B7" s="7" t="s">
        <v>78</v>
      </c>
      <c r="C7" s="7" t="s">
        <v>27</v>
      </c>
      <c r="D7" s="6">
        <v>433</v>
      </c>
    </row>
    <row r="8" spans="1:4" x14ac:dyDescent="0.25">
      <c r="A8" s="6">
        <v>10056</v>
      </c>
      <c r="B8" s="7" t="s">
        <v>77</v>
      </c>
      <c r="C8" s="7" t="s">
        <v>27</v>
      </c>
      <c r="D8" s="6">
        <v>451</v>
      </c>
    </row>
    <row r="9" spans="1:4" x14ac:dyDescent="0.25">
      <c r="A9" s="6">
        <v>10057</v>
      </c>
      <c r="B9" s="7" t="s">
        <v>76</v>
      </c>
      <c r="C9" s="7" t="s">
        <v>19</v>
      </c>
      <c r="D9" s="6">
        <v>256</v>
      </c>
    </row>
    <row r="10" spans="1:4" x14ac:dyDescent="0.25">
      <c r="A10" s="6">
        <v>10058</v>
      </c>
      <c r="B10" s="7" t="s">
        <v>75</v>
      </c>
      <c r="C10" s="7" t="s">
        <v>19</v>
      </c>
      <c r="D10" s="6">
        <v>231</v>
      </c>
    </row>
    <row r="11" spans="1:4" x14ac:dyDescent="0.25">
      <c r="A11" s="6">
        <v>10059</v>
      </c>
      <c r="B11" s="7" t="s">
        <v>74</v>
      </c>
      <c r="C11" s="7" t="s">
        <v>27</v>
      </c>
      <c r="D11" s="6">
        <v>407</v>
      </c>
    </row>
    <row r="12" spans="1:4" x14ac:dyDescent="0.25">
      <c r="A12" s="6">
        <v>10060</v>
      </c>
      <c r="B12" s="7" t="s">
        <v>73</v>
      </c>
      <c r="C12" s="7" t="s">
        <v>19</v>
      </c>
      <c r="D12" s="6">
        <v>209</v>
      </c>
    </row>
    <row r="13" spans="1:4" x14ac:dyDescent="0.25">
      <c r="A13" s="6">
        <v>10061</v>
      </c>
      <c r="B13" s="7" t="s">
        <v>72</v>
      </c>
      <c r="C13" s="7" t="s">
        <v>23</v>
      </c>
      <c r="D13" s="6">
        <v>110</v>
      </c>
    </row>
    <row r="14" spans="1:4" x14ac:dyDescent="0.25">
      <c r="A14" s="6">
        <v>10064</v>
      </c>
      <c r="B14" s="7" t="s">
        <v>71</v>
      </c>
      <c r="C14" s="7" t="s">
        <v>23</v>
      </c>
      <c r="D14" s="6">
        <v>123</v>
      </c>
    </row>
    <row r="15" spans="1:4" x14ac:dyDescent="0.25">
      <c r="A15" s="6">
        <v>10062</v>
      </c>
      <c r="B15" s="7" t="s">
        <v>70</v>
      </c>
      <c r="C15" s="7" t="s">
        <v>23</v>
      </c>
      <c r="D15" s="6">
        <v>113</v>
      </c>
    </row>
    <row r="16" spans="1:4" x14ac:dyDescent="0.25">
      <c r="A16" s="6">
        <v>10063</v>
      </c>
      <c r="B16" s="7" t="s">
        <v>69</v>
      </c>
      <c r="C16" s="7" t="s">
        <v>23</v>
      </c>
      <c r="D16" s="6">
        <v>115</v>
      </c>
    </row>
    <row r="17" spans="1:4" x14ac:dyDescent="0.25">
      <c r="A17" s="6">
        <v>10065</v>
      </c>
      <c r="B17" s="7" t="s">
        <v>68</v>
      </c>
      <c r="C17" s="7" t="s">
        <v>46</v>
      </c>
      <c r="D17" s="6">
        <v>712</v>
      </c>
    </row>
    <row r="18" spans="1:4" x14ac:dyDescent="0.25">
      <c r="A18" s="6">
        <v>10066</v>
      </c>
      <c r="B18" s="7" t="s">
        <v>67</v>
      </c>
      <c r="C18" s="7" t="s">
        <v>46</v>
      </c>
      <c r="D18" s="6">
        <v>703</v>
      </c>
    </row>
    <row r="19" spans="1:4" x14ac:dyDescent="0.25">
      <c r="A19" s="6">
        <v>10067</v>
      </c>
      <c r="B19" s="7" t="s">
        <v>66</v>
      </c>
      <c r="C19" s="7" t="s">
        <v>17</v>
      </c>
      <c r="D19" s="6">
        <v>324</v>
      </c>
    </row>
    <row r="20" spans="1:4" x14ac:dyDescent="0.25">
      <c r="A20" s="6">
        <v>10068</v>
      </c>
      <c r="B20" s="7" t="s">
        <v>65</v>
      </c>
      <c r="C20" s="7" t="s">
        <v>23</v>
      </c>
    </row>
    <row r="21" spans="1:4" x14ac:dyDescent="0.25">
      <c r="A21" s="6">
        <v>10069</v>
      </c>
      <c r="B21" s="7" t="s">
        <v>64</v>
      </c>
      <c r="C21" s="7" t="s">
        <v>23</v>
      </c>
    </row>
    <row r="22" spans="1:4" x14ac:dyDescent="0.25">
      <c r="A22" s="6">
        <v>10070</v>
      </c>
      <c r="B22" s="7" t="s">
        <v>63</v>
      </c>
      <c r="C22" s="7" t="s">
        <v>23</v>
      </c>
    </row>
    <row r="23" spans="1:4" x14ac:dyDescent="0.25">
      <c r="A23" s="6">
        <v>10071</v>
      </c>
      <c r="B23" s="7" t="s">
        <v>62</v>
      </c>
      <c r="C23" s="7" t="s">
        <v>17</v>
      </c>
    </row>
    <row r="24" spans="1:4" x14ac:dyDescent="0.25">
      <c r="A24" s="6">
        <v>10072</v>
      </c>
      <c r="B24" s="7" t="s">
        <v>61</v>
      </c>
      <c r="C24" s="7" t="s">
        <v>23</v>
      </c>
    </row>
    <row r="25" spans="1:4" x14ac:dyDescent="0.25">
      <c r="A25" s="6">
        <v>10073</v>
      </c>
      <c r="B25" s="7" t="s">
        <v>60</v>
      </c>
      <c r="C25" s="7" t="s">
        <v>17</v>
      </c>
    </row>
    <row r="26" spans="1:4" x14ac:dyDescent="0.25">
      <c r="A26" s="6">
        <v>10074</v>
      </c>
      <c r="B26" s="7" t="s">
        <v>59</v>
      </c>
      <c r="C26" s="7" t="s">
        <v>27</v>
      </c>
    </row>
    <row r="27" spans="1:4" x14ac:dyDescent="0.25">
      <c r="A27" s="6">
        <v>10075</v>
      </c>
      <c r="B27" s="7" t="s">
        <v>58</v>
      </c>
      <c r="C27" s="7" t="s">
        <v>46</v>
      </c>
    </row>
    <row r="28" spans="1:4" x14ac:dyDescent="0.25">
      <c r="A28" s="6">
        <v>10076</v>
      </c>
      <c r="B28" s="7" t="s">
        <v>57</v>
      </c>
      <c r="C28" s="7" t="s">
        <v>46</v>
      </c>
    </row>
    <row r="29" spans="1:4" x14ac:dyDescent="0.25">
      <c r="A29" s="6">
        <v>10077</v>
      </c>
      <c r="B29" s="7" t="s">
        <v>56</v>
      </c>
      <c r="C29" s="7" t="s">
        <v>17</v>
      </c>
    </row>
    <row r="30" spans="1:4" x14ac:dyDescent="0.25">
      <c r="A30" s="6">
        <v>10078</v>
      </c>
      <c r="B30" s="7" t="s">
        <v>55</v>
      </c>
      <c r="C30" s="7" t="s">
        <v>17</v>
      </c>
    </row>
    <row r="31" spans="1:4" x14ac:dyDescent="0.25">
      <c r="A31" s="6">
        <v>10079</v>
      </c>
      <c r="B31" s="7" t="s">
        <v>54</v>
      </c>
      <c r="C31" s="7" t="s">
        <v>17</v>
      </c>
    </row>
    <row r="32" spans="1:4" x14ac:dyDescent="0.25">
      <c r="A32" s="6">
        <v>10080</v>
      </c>
      <c r="B32" s="7" t="s">
        <v>53</v>
      </c>
      <c r="C32" s="7" t="s">
        <v>17</v>
      </c>
    </row>
    <row r="33" spans="1:3" x14ac:dyDescent="0.25">
      <c r="A33" s="6">
        <v>10081</v>
      </c>
      <c r="B33" s="7" t="s">
        <v>52</v>
      </c>
      <c r="C33" s="7" t="s">
        <v>17</v>
      </c>
    </row>
    <row r="34" spans="1:3" x14ac:dyDescent="0.25">
      <c r="A34" s="6">
        <v>10082</v>
      </c>
      <c r="B34" s="7" t="s">
        <v>51</v>
      </c>
      <c r="C34" s="7" t="s">
        <v>17</v>
      </c>
    </row>
    <row r="35" spans="1:3" x14ac:dyDescent="0.25">
      <c r="A35" s="6">
        <v>10083</v>
      </c>
      <c r="B35" s="7" t="s">
        <v>50</v>
      </c>
      <c r="C35" s="7" t="s">
        <v>17</v>
      </c>
    </row>
    <row r="36" spans="1:3" x14ac:dyDescent="0.25">
      <c r="A36" s="6">
        <v>10084</v>
      </c>
      <c r="B36" s="7" t="s">
        <v>49</v>
      </c>
      <c r="C36" s="7" t="s">
        <v>27</v>
      </c>
    </row>
    <row r="37" spans="1:3" x14ac:dyDescent="0.25">
      <c r="A37" s="6">
        <v>10085</v>
      </c>
      <c r="B37" s="7" t="s">
        <v>48</v>
      </c>
      <c r="C37" s="7" t="s">
        <v>27</v>
      </c>
    </row>
    <row r="38" spans="1:3" x14ac:dyDescent="0.25">
      <c r="A38" s="6">
        <v>10086</v>
      </c>
      <c r="B38" s="7" t="s">
        <v>47</v>
      </c>
      <c r="C38" s="7" t="s">
        <v>46</v>
      </c>
    </row>
    <row r="39" spans="1:3" x14ac:dyDescent="0.25">
      <c r="A39" s="6">
        <v>10087</v>
      </c>
      <c r="B39" s="7" t="s">
        <v>45</v>
      </c>
      <c r="C39" s="7" t="s">
        <v>19</v>
      </c>
    </row>
    <row r="40" spans="1:3" x14ac:dyDescent="0.25">
      <c r="A40" s="6">
        <v>10088</v>
      </c>
      <c r="B40" s="7" t="s">
        <v>44</v>
      </c>
      <c r="C40" s="7" t="s">
        <v>19</v>
      </c>
    </row>
    <row r="41" spans="1:3" x14ac:dyDescent="0.25">
      <c r="A41" s="6">
        <v>10089</v>
      </c>
      <c r="B41" s="7" t="s">
        <v>43</v>
      </c>
      <c r="C41" s="7" t="s">
        <v>19</v>
      </c>
    </row>
    <row r="42" spans="1:3" x14ac:dyDescent="0.25">
      <c r="A42" s="6">
        <v>10090</v>
      </c>
      <c r="B42" s="7" t="s">
        <v>42</v>
      </c>
      <c r="C42" s="7" t="s">
        <v>17</v>
      </c>
    </row>
    <row r="43" spans="1:3" x14ac:dyDescent="0.25">
      <c r="A43" s="6">
        <v>10091</v>
      </c>
      <c r="B43" s="7" t="s">
        <v>41</v>
      </c>
      <c r="C43" s="7" t="s">
        <v>23</v>
      </c>
    </row>
    <row r="44" spans="1:3" x14ac:dyDescent="0.25">
      <c r="A44" s="6">
        <v>10092</v>
      </c>
      <c r="B44" s="7" t="s">
        <v>40</v>
      </c>
      <c r="C44" s="7" t="s">
        <v>17</v>
      </c>
    </row>
    <row r="45" spans="1:3" x14ac:dyDescent="0.25">
      <c r="A45" s="6">
        <v>10093</v>
      </c>
      <c r="B45" s="7" t="s">
        <v>39</v>
      </c>
      <c r="C45" s="7" t="s">
        <v>27</v>
      </c>
    </row>
    <row r="46" spans="1:3" x14ac:dyDescent="0.25">
      <c r="A46" s="6">
        <v>10094</v>
      </c>
      <c r="B46" s="7" t="s">
        <v>38</v>
      </c>
      <c r="C46" s="7" t="s">
        <v>23</v>
      </c>
    </row>
    <row r="47" spans="1:3" x14ac:dyDescent="0.25">
      <c r="A47" s="6">
        <v>10095</v>
      </c>
      <c r="B47" s="7" t="s">
        <v>37</v>
      </c>
      <c r="C47" s="7" t="s">
        <v>23</v>
      </c>
    </row>
    <row r="48" spans="1:3" x14ac:dyDescent="0.25">
      <c r="A48" s="6">
        <v>10096</v>
      </c>
      <c r="B48" s="7" t="s">
        <v>36</v>
      </c>
      <c r="C48" s="7" t="s">
        <v>19</v>
      </c>
    </row>
    <row r="49" spans="1:3" x14ac:dyDescent="0.25">
      <c r="A49" s="6">
        <v>10097</v>
      </c>
      <c r="B49" s="7" t="s">
        <v>35</v>
      </c>
      <c r="C49" s="7" t="s">
        <v>19</v>
      </c>
    </row>
    <row r="50" spans="1:3" x14ac:dyDescent="0.25">
      <c r="A50" s="6">
        <v>10098</v>
      </c>
      <c r="B50" s="7" t="s">
        <v>34</v>
      </c>
      <c r="C50" s="7" t="s">
        <v>17</v>
      </c>
    </row>
    <row r="51" spans="1:3" x14ac:dyDescent="0.25">
      <c r="A51" s="6">
        <v>10099</v>
      </c>
      <c r="B51" s="7" t="s">
        <v>33</v>
      </c>
      <c r="C51" s="7" t="s">
        <v>17</v>
      </c>
    </row>
    <row r="52" spans="1:3" x14ac:dyDescent="0.25">
      <c r="A52" s="6">
        <v>10100</v>
      </c>
      <c r="B52" s="7" t="s">
        <v>32</v>
      </c>
      <c r="C52" s="7" t="s">
        <v>27</v>
      </c>
    </row>
    <row r="53" spans="1:3" x14ac:dyDescent="0.25">
      <c r="A53" s="6">
        <v>10101</v>
      </c>
      <c r="B53" s="7" t="s">
        <v>31</v>
      </c>
      <c r="C53" s="7" t="s">
        <v>27</v>
      </c>
    </row>
    <row r="54" spans="1:3" x14ac:dyDescent="0.25">
      <c r="A54" s="6">
        <v>10102</v>
      </c>
      <c r="B54" s="7" t="s">
        <v>30</v>
      </c>
      <c r="C54" s="7" t="s">
        <v>27</v>
      </c>
    </row>
    <row r="55" spans="1:3" x14ac:dyDescent="0.25">
      <c r="A55" s="6">
        <v>10103</v>
      </c>
      <c r="B55" s="7" t="s">
        <v>29</v>
      </c>
      <c r="C55" s="7" t="s">
        <v>27</v>
      </c>
    </row>
    <row r="56" spans="1:3" x14ac:dyDescent="0.25">
      <c r="A56" s="6">
        <v>10104</v>
      </c>
      <c r="B56" s="7" t="s">
        <v>28</v>
      </c>
      <c r="C56" s="7" t="s">
        <v>27</v>
      </c>
    </row>
    <row r="57" spans="1:3" x14ac:dyDescent="0.25">
      <c r="A57" s="6">
        <v>10105</v>
      </c>
      <c r="B57" s="7" t="s">
        <v>26</v>
      </c>
      <c r="C57" s="7" t="s">
        <v>23</v>
      </c>
    </row>
    <row r="58" spans="1:3" x14ac:dyDescent="0.25">
      <c r="A58" s="6">
        <v>10106</v>
      </c>
      <c r="B58" s="7" t="s">
        <v>25</v>
      </c>
      <c r="C58" s="7" t="s">
        <v>23</v>
      </c>
    </row>
    <row r="59" spans="1:3" x14ac:dyDescent="0.25">
      <c r="A59" s="6">
        <v>10107</v>
      </c>
      <c r="B59" s="7" t="s">
        <v>24</v>
      </c>
      <c r="C59" s="7" t="s">
        <v>23</v>
      </c>
    </row>
    <row r="60" spans="1:3" x14ac:dyDescent="0.25">
      <c r="A60" s="6">
        <v>10108</v>
      </c>
      <c r="B60" s="7" t="s">
        <v>22</v>
      </c>
      <c r="C60" s="7" t="s">
        <v>19</v>
      </c>
    </row>
    <row r="61" spans="1:3" x14ac:dyDescent="0.25">
      <c r="A61" s="6">
        <v>10109</v>
      </c>
      <c r="B61" s="7" t="s">
        <v>21</v>
      </c>
      <c r="C61" s="7" t="s">
        <v>19</v>
      </c>
    </row>
    <row r="62" spans="1:3" x14ac:dyDescent="0.25">
      <c r="A62" s="6">
        <v>10110</v>
      </c>
      <c r="B62" s="7" t="s">
        <v>20</v>
      </c>
      <c r="C62" s="7" t="s">
        <v>19</v>
      </c>
    </row>
    <row r="63" spans="1:3" x14ac:dyDescent="0.25">
      <c r="A63" s="6">
        <v>10111</v>
      </c>
      <c r="B63" s="7" t="s">
        <v>18</v>
      </c>
      <c r="C63" s="7" t="s">
        <v>17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3" sqref="C3"/>
    </sheetView>
  </sheetViews>
  <sheetFormatPr baseColWidth="10" defaultRowHeight="15" x14ac:dyDescent="0.25"/>
  <cols>
    <col min="1" max="1" width="12" style="6" customWidth="1"/>
    <col min="2" max="2" width="9" style="6" customWidth="1"/>
    <col min="3" max="3" width="20.140625" style="6" customWidth="1"/>
    <col min="4" max="4" width="11.85546875" style="6" customWidth="1"/>
    <col min="5" max="16384" width="11.42578125" style="6"/>
  </cols>
  <sheetData>
    <row r="1" spans="1:4" x14ac:dyDescent="0.25">
      <c r="A1" s="27" t="s">
        <v>86</v>
      </c>
      <c r="B1" s="27" t="s">
        <v>87</v>
      </c>
      <c r="C1" s="29" t="s">
        <v>0</v>
      </c>
      <c r="D1" s="29" t="s">
        <v>85</v>
      </c>
    </row>
    <row r="2" spans="1:4" x14ac:dyDescent="0.25">
      <c r="A2" s="6">
        <v>10055</v>
      </c>
      <c r="B2" s="6">
        <v>150</v>
      </c>
      <c r="C2" s="6" t="str">
        <f>VLOOKUP(A2,Personalliste!$A$2:$D$63,2,FALSE)</f>
        <v>Zimmer Marion</v>
      </c>
      <c r="D2" s="6" t="str">
        <f>VLOOKUP(A2,Personalliste!A2:D63,3,FALSE)</f>
        <v>EDV</v>
      </c>
    </row>
    <row r="3" spans="1:4" x14ac:dyDescent="0.25">
      <c r="A3" s="6">
        <v>10077</v>
      </c>
      <c r="B3" s="6">
        <v>140</v>
      </c>
      <c r="C3" s="6" t="str">
        <f>VLOOKUP(A3,Personalliste!$A$2:$D$63,2,FALSE)</f>
        <v>Lechner Kurt</v>
      </c>
      <c r="D3" s="6" t="str">
        <f>VLOOKUP(A3,Personalliste!A3:D64,3,FALSE)</f>
        <v>Montage</v>
      </c>
    </row>
    <row r="4" spans="1:4" x14ac:dyDescent="0.25">
      <c r="A4" s="6">
        <v>10056</v>
      </c>
      <c r="B4" s="6">
        <v>150</v>
      </c>
      <c r="C4" s="6" t="str">
        <f>VLOOKUP(A4,Personalliste!$A$2:$D$63,2,FALSE)</f>
        <v>Hirschwald Ulf</v>
      </c>
      <c r="D4" s="6" t="str">
        <f>VLOOKUP(A4,Personalliste!A4:D65,3,FALSE)</f>
        <v>EDV</v>
      </c>
    </row>
    <row r="5" spans="1:4" x14ac:dyDescent="0.25">
      <c r="A5" s="6">
        <v>10063</v>
      </c>
      <c r="B5" s="6">
        <v>65</v>
      </c>
      <c r="C5" s="6" t="str">
        <f>VLOOKUP(A5,Personalliste!$A$2:$D$63,2,FALSE)</f>
        <v>van Vorderen Eduard</v>
      </c>
      <c r="D5" s="6" t="str">
        <f>VLOOKUP(A5,Personalliste!A5:D66,3,FALSE)</f>
        <v>Zentrale</v>
      </c>
    </row>
    <row r="6" spans="1:4" x14ac:dyDescent="0.25">
      <c r="A6" s="6">
        <v>10103</v>
      </c>
      <c r="B6" s="6">
        <v>80</v>
      </c>
      <c r="C6" s="6" t="str">
        <f>VLOOKUP(A6,Personalliste!$A$2:$D$63,2,FALSE)</f>
        <v>Sonntag Sieglinde</v>
      </c>
      <c r="D6" s="6" t="str">
        <f>VLOOKUP(A6,Personalliste!A6:D67,3,FALSE)</f>
        <v>EDV</v>
      </c>
    </row>
    <row r="7" spans="1:4" x14ac:dyDescent="0.25">
      <c r="A7" s="6">
        <v>10078</v>
      </c>
      <c r="B7" s="6">
        <v>120</v>
      </c>
      <c r="C7" s="6" t="str">
        <f>VLOOKUP(A7,Personalliste!$A$2:$D$63,2,FALSE)</f>
        <v>Graf Robert</v>
      </c>
      <c r="D7" s="6" t="str">
        <f>VLOOKUP(A7,Personalliste!A7:D68,3,FALSE)</f>
        <v>Montage</v>
      </c>
    </row>
    <row r="8" spans="1:4" x14ac:dyDescent="0.25">
      <c r="A8" s="6">
        <v>10079</v>
      </c>
      <c r="B8" s="6">
        <v>152</v>
      </c>
      <c r="C8" s="6" t="str">
        <f>VLOOKUP(A8,Personalliste!$A$2:$D$63,2,FALSE)</f>
        <v>Wilmerdinger Peter</v>
      </c>
      <c r="D8" s="6" t="str">
        <f>VLOOKUP(A8,Personalliste!A8:D69,3,FALSE)</f>
        <v>Montage</v>
      </c>
    </row>
    <row r="9" spans="1:4" x14ac:dyDescent="0.25">
      <c r="A9" s="6">
        <v>10095</v>
      </c>
      <c r="B9" s="6">
        <v>140</v>
      </c>
      <c r="C9" s="6" t="str">
        <f>VLOOKUP(A9,Personalliste!$A$2:$D$63,2,FALSE)</f>
        <v>Waldfdeld Cordula</v>
      </c>
      <c r="D9" s="6" t="str">
        <f>VLOOKUP(A9,Personalliste!A9:D70,3,FALSE)</f>
        <v>Zentrale</v>
      </c>
    </row>
    <row r="10" spans="1:4" x14ac:dyDescent="0.25">
      <c r="A10" s="6">
        <v>10094</v>
      </c>
      <c r="B10" s="6">
        <v>165</v>
      </c>
      <c r="C10" s="6" t="str">
        <f>VLOOKUP(A10,Personalliste!$A$2:$D$63,2,FALSE)</f>
        <v>Hartmann Irene</v>
      </c>
      <c r="D10" s="6" t="str">
        <f>VLOOKUP(A10,Personalliste!A10:D71,3,FALSE)</f>
        <v>Zentrale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B11" sqref="B11"/>
    </sheetView>
  </sheetViews>
  <sheetFormatPr baseColWidth="10" defaultRowHeight="15" x14ac:dyDescent="0.25"/>
  <cols>
    <col min="1" max="1" width="22.5703125" customWidth="1"/>
    <col min="2" max="6" width="14.28515625" customWidth="1"/>
  </cols>
  <sheetData>
    <row r="1" spans="1:6" x14ac:dyDescent="0.25">
      <c r="A1" s="2" t="s">
        <v>13</v>
      </c>
    </row>
    <row r="3" spans="1:6" x14ac:dyDescent="0.25">
      <c r="A3" t="s">
        <v>127</v>
      </c>
      <c r="B3" s="30" t="s">
        <v>116</v>
      </c>
      <c r="C3" s="30" t="s">
        <v>122</v>
      </c>
      <c r="D3" s="30" t="s">
        <v>123</v>
      </c>
      <c r="E3" s="30" t="s">
        <v>124</v>
      </c>
      <c r="F3" s="30" t="s">
        <v>125</v>
      </c>
    </row>
    <row r="4" spans="1:6" x14ac:dyDescent="0.25">
      <c r="A4" s="3" t="s">
        <v>10</v>
      </c>
      <c r="B4" s="31" t="s">
        <v>117</v>
      </c>
      <c r="C4" s="31" t="s">
        <v>118</v>
      </c>
      <c r="D4" s="31" t="s">
        <v>119</v>
      </c>
      <c r="E4" s="31" t="s">
        <v>120</v>
      </c>
      <c r="F4" s="31" t="s">
        <v>121</v>
      </c>
    </row>
    <row r="5" spans="1:6" x14ac:dyDescent="0.25">
      <c r="A5" s="4" t="s">
        <v>11</v>
      </c>
      <c r="B5" s="5">
        <v>180</v>
      </c>
      <c r="C5" s="5">
        <v>220</v>
      </c>
      <c r="D5" s="5">
        <v>175</v>
      </c>
      <c r="E5" s="5">
        <v>150</v>
      </c>
      <c r="F5" s="5">
        <v>120</v>
      </c>
    </row>
    <row r="6" spans="1:6" x14ac:dyDescent="0.25">
      <c r="A6" s="4" t="s">
        <v>12</v>
      </c>
      <c r="B6" s="5">
        <v>250</v>
      </c>
      <c r="C6" s="5">
        <v>320</v>
      </c>
      <c r="D6" s="5">
        <v>300</v>
      </c>
      <c r="E6" s="5">
        <v>280</v>
      </c>
      <c r="F6" s="5">
        <v>260</v>
      </c>
    </row>
    <row r="8" spans="1:6" x14ac:dyDescent="0.25">
      <c r="A8" s="1" t="s">
        <v>16</v>
      </c>
    </row>
    <row r="9" spans="1:6" x14ac:dyDescent="0.25">
      <c r="A9" s="3" t="s">
        <v>126</v>
      </c>
      <c r="B9" s="32" t="s">
        <v>118</v>
      </c>
    </row>
    <row r="10" spans="1:6" x14ac:dyDescent="0.25">
      <c r="A10" s="4" t="s">
        <v>14</v>
      </c>
      <c r="B10" s="5">
        <f>HLOOKUP(B9,B4:F6,2,TRUE)</f>
        <v>220</v>
      </c>
    </row>
    <row r="11" spans="1:6" x14ac:dyDescent="0.25">
      <c r="A11" s="4" t="s">
        <v>15</v>
      </c>
      <c r="B11" s="5">
        <f>HLOOKUP(B9,B4:F6,3,TRUE)</f>
        <v>320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11" sqref="F11"/>
    </sheetView>
  </sheetViews>
  <sheetFormatPr baseColWidth="10" defaultRowHeight="15" x14ac:dyDescent="0.25"/>
  <cols>
    <col min="1" max="1" width="13.5703125" style="6" customWidth="1"/>
    <col min="2" max="5" width="11.7109375" style="6" customWidth="1"/>
    <col min="6" max="6" width="12.28515625" style="6" customWidth="1"/>
    <col min="7" max="8" width="11.28515625" style="6" customWidth="1"/>
    <col min="9" max="16384" width="11.42578125" style="6"/>
  </cols>
  <sheetData>
    <row r="1" spans="1:6" ht="15.75" x14ac:dyDescent="0.25">
      <c r="A1" s="36" t="s">
        <v>88</v>
      </c>
    </row>
    <row r="2" spans="1:6" x14ac:dyDescent="0.25">
      <c r="A2" s="34"/>
      <c r="B2" s="44" t="s">
        <v>89</v>
      </c>
      <c r="C2" s="44"/>
      <c r="D2" s="44"/>
      <c r="E2" s="44"/>
      <c r="F2" s="44"/>
    </row>
    <row r="3" spans="1:6" x14ac:dyDescent="0.25">
      <c r="A3" s="35" t="s">
        <v>90</v>
      </c>
      <c r="B3" s="33">
        <v>10</v>
      </c>
      <c r="C3" s="33">
        <v>20</v>
      </c>
      <c r="D3" s="33">
        <v>30</v>
      </c>
      <c r="E3" s="33">
        <v>40</v>
      </c>
      <c r="F3" s="33">
        <v>50</v>
      </c>
    </row>
    <row r="4" spans="1:6" x14ac:dyDescent="0.25">
      <c r="A4" s="37">
        <v>100</v>
      </c>
      <c r="B4" s="11">
        <v>5</v>
      </c>
      <c r="C4" s="11">
        <v>9</v>
      </c>
      <c r="D4" s="11">
        <v>13.5</v>
      </c>
      <c r="E4" s="11">
        <v>16</v>
      </c>
      <c r="F4" s="11">
        <v>20</v>
      </c>
    </row>
    <row r="5" spans="1:6" x14ac:dyDescent="0.25">
      <c r="A5" s="37">
        <v>200</v>
      </c>
      <c r="B5" s="11">
        <v>4.5</v>
      </c>
      <c r="C5" s="11">
        <v>8.1999999999999993</v>
      </c>
      <c r="D5" s="11">
        <v>12.8</v>
      </c>
      <c r="E5" s="11">
        <v>17</v>
      </c>
      <c r="F5" s="11">
        <v>22</v>
      </c>
    </row>
    <row r="6" spans="1:6" x14ac:dyDescent="0.25">
      <c r="A6" s="37">
        <v>300</v>
      </c>
      <c r="B6" s="11">
        <v>10</v>
      </c>
      <c r="C6" s="11">
        <v>18</v>
      </c>
      <c r="D6" s="11">
        <v>26</v>
      </c>
      <c r="E6" s="11">
        <v>34</v>
      </c>
      <c r="F6" s="11">
        <v>42</v>
      </c>
    </row>
    <row r="7" spans="1:6" x14ac:dyDescent="0.25">
      <c r="A7" s="37">
        <v>400</v>
      </c>
      <c r="B7" s="11">
        <v>1.2</v>
      </c>
      <c r="C7" s="11">
        <v>2</v>
      </c>
      <c r="D7" s="11">
        <v>3.4</v>
      </c>
      <c r="E7" s="11">
        <v>4.0999999999999996</v>
      </c>
      <c r="F7" s="11">
        <v>5</v>
      </c>
    </row>
    <row r="9" spans="1:6" x14ac:dyDescent="0.25">
      <c r="A9" s="45" t="s">
        <v>91</v>
      </c>
      <c r="B9" s="45"/>
      <c r="D9" s="12"/>
    </row>
    <row r="10" spans="1:6" x14ac:dyDescent="0.25">
      <c r="A10" s="38" t="s">
        <v>90</v>
      </c>
      <c r="B10" s="6">
        <v>300</v>
      </c>
      <c r="C10" s="12" t="s">
        <v>92</v>
      </c>
      <c r="D10" s="41">
        <f>MATCH(B10,A4:A7,0)</f>
        <v>3</v>
      </c>
      <c r="E10" s="14" t="s">
        <v>128</v>
      </c>
    </row>
    <row r="11" spans="1:6" x14ac:dyDescent="0.25">
      <c r="A11" s="38" t="s">
        <v>93</v>
      </c>
      <c r="B11" s="6">
        <v>25</v>
      </c>
      <c r="C11" s="12" t="s">
        <v>94</v>
      </c>
      <c r="D11" s="41">
        <f>MATCH(B11,B3:F3,1)</f>
        <v>2</v>
      </c>
      <c r="E11" s="14"/>
    </row>
    <row r="12" spans="1:6" x14ac:dyDescent="0.25">
      <c r="A12" s="40" t="s">
        <v>95</v>
      </c>
      <c r="B12" s="39">
        <f>INDEX(B4:F7,D10,D11)</f>
        <v>18</v>
      </c>
      <c r="C12" s="14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0" sqref="D10"/>
    </sheetView>
  </sheetViews>
  <sheetFormatPr baseColWidth="10" defaultRowHeight="15" x14ac:dyDescent="0.25"/>
  <cols>
    <col min="1" max="8" width="11.28515625" style="6" customWidth="1"/>
    <col min="9" max="16384" width="11.42578125" style="6"/>
  </cols>
  <sheetData>
    <row r="1" spans="1:6" ht="15.75" x14ac:dyDescent="0.25">
      <c r="A1" s="8" t="s">
        <v>88</v>
      </c>
    </row>
    <row r="2" spans="1:6" x14ac:dyDescent="0.25">
      <c r="B2" s="46" t="s">
        <v>93</v>
      </c>
      <c r="C2" s="46"/>
      <c r="D2" s="46"/>
      <c r="E2" s="46"/>
      <c r="F2" s="46"/>
    </row>
    <row r="3" spans="1:6" x14ac:dyDescent="0.25">
      <c r="A3" s="9" t="s">
        <v>90</v>
      </c>
      <c r="B3" s="10">
        <v>10</v>
      </c>
      <c r="C3" s="10">
        <v>20</v>
      </c>
      <c r="D3" s="10">
        <v>30</v>
      </c>
      <c r="E3" s="10">
        <v>40</v>
      </c>
      <c r="F3" s="10">
        <v>50</v>
      </c>
    </row>
    <row r="4" spans="1:6" x14ac:dyDescent="0.25">
      <c r="A4" s="9">
        <v>100</v>
      </c>
      <c r="B4" s="11">
        <v>5</v>
      </c>
      <c r="C4" s="11">
        <v>9</v>
      </c>
      <c r="D4" s="11">
        <v>13.5</v>
      </c>
      <c r="E4" s="11">
        <v>16</v>
      </c>
      <c r="F4" s="11">
        <v>20</v>
      </c>
    </row>
    <row r="5" spans="1:6" x14ac:dyDescent="0.25">
      <c r="A5" s="9">
        <v>200</v>
      </c>
      <c r="B5" s="11">
        <v>4.5</v>
      </c>
      <c r="C5" s="11">
        <v>8.1999999999999993</v>
      </c>
      <c r="D5" s="11">
        <v>12.8</v>
      </c>
      <c r="E5" s="11">
        <v>17</v>
      </c>
      <c r="F5" s="11">
        <v>22</v>
      </c>
    </row>
    <row r="6" spans="1:6" x14ac:dyDescent="0.25">
      <c r="A6" s="9">
        <v>300</v>
      </c>
      <c r="B6" s="11">
        <v>10</v>
      </c>
      <c r="C6" s="11">
        <v>18</v>
      </c>
      <c r="D6" s="11">
        <v>26</v>
      </c>
      <c r="E6" s="11">
        <v>34</v>
      </c>
      <c r="F6" s="11">
        <v>42</v>
      </c>
    </row>
    <row r="7" spans="1:6" x14ac:dyDescent="0.25">
      <c r="A7" s="9">
        <v>400</v>
      </c>
      <c r="B7" s="11">
        <v>1.2</v>
      </c>
      <c r="C7" s="11">
        <v>2</v>
      </c>
      <c r="D7" s="11">
        <v>3.4</v>
      </c>
      <c r="E7" s="11">
        <v>4.0999999999999996</v>
      </c>
      <c r="F7" s="11">
        <v>5</v>
      </c>
    </row>
    <row r="9" spans="1:6" ht="15.75" x14ac:dyDescent="0.25">
      <c r="A9" s="47" t="s">
        <v>91</v>
      </c>
      <c r="B9" s="47"/>
    </row>
    <row r="10" spans="1:6" x14ac:dyDescent="0.25">
      <c r="A10" s="13" t="s">
        <v>90</v>
      </c>
      <c r="B10" s="6">
        <v>300</v>
      </c>
    </row>
    <row r="11" spans="1:6" x14ac:dyDescent="0.25">
      <c r="A11" s="13" t="s">
        <v>93</v>
      </c>
      <c r="B11" s="6">
        <v>25</v>
      </c>
    </row>
    <row r="12" spans="1:6" x14ac:dyDescent="0.25">
      <c r="A12" s="13" t="s">
        <v>95</v>
      </c>
      <c r="B12" s="11">
        <f>INDEX(B4:F7,MATCH(B10,A4:A7),MATCH(B11,B3:F3,1))</f>
        <v>18</v>
      </c>
      <c r="C12" s="14" t="s">
        <v>96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2" sqref="E2"/>
    </sheetView>
  </sheetViews>
  <sheetFormatPr baseColWidth="10" defaultRowHeight="15" x14ac:dyDescent="0.25"/>
  <cols>
    <col min="1" max="1" width="14.140625" style="6" customWidth="1"/>
    <col min="2" max="2" width="14.7109375" style="6" customWidth="1"/>
    <col min="3" max="3" width="7" style="6" customWidth="1"/>
    <col min="4" max="4" width="27.140625" style="6" bestFit="1" customWidth="1"/>
    <col min="5" max="16384" width="11.42578125" style="6"/>
  </cols>
  <sheetData>
    <row r="1" spans="1:5" x14ac:dyDescent="0.25">
      <c r="A1" s="15" t="s">
        <v>97</v>
      </c>
    </row>
    <row r="2" spans="1:5" x14ac:dyDescent="0.25">
      <c r="A2" s="27" t="s">
        <v>98</v>
      </c>
      <c r="B2" s="27" t="s">
        <v>99</v>
      </c>
      <c r="D2" s="15" t="s">
        <v>100</v>
      </c>
      <c r="E2" s="16">
        <f ca="1">AVERAGE(OFFSET(B3,COUNT(B:B)-5,0,5))</f>
        <v>8.7837999999999994</v>
      </c>
    </row>
    <row r="3" spans="1:5" x14ac:dyDescent="0.25">
      <c r="A3" s="17">
        <v>42461</v>
      </c>
      <c r="B3" s="18">
        <v>12.435</v>
      </c>
    </row>
    <row r="4" spans="1:5" x14ac:dyDescent="0.25">
      <c r="A4" s="17">
        <v>42462</v>
      </c>
      <c r="B4" s="18">
        <v>12.56</v>
      </c>
    </row>
    <row r="5" spans="1:5" x14ac:dyDescent="0.25">
      <c r="A5" s="17">
        <v>42463</v>
      </c>
      <c r="B5" s="18">
        <v>11.933999999999999</v>
      </c>
    </row>
    <row r="6" spans="1:5" x14ac:dyDescent="0.25">
      <c r="A6" s="17">
        <v>42464</v>
      </c>
      <c r="B6" s="18">
        <v>10.201000000000001</v>
      </c>
    </row>
    <row r="7" spans="1:5" x14ac:dyDescent="0.25">
      <c r="A7" s="17">
        <v>42465</v>
      </c>
      <c r="B7" s="18">
        <v>9.1999999999999993</v>
      </c>
    </row>
    <row r="8" spans="1:5" x14ac:dyDescent="0.25">
      <c r="A8" s="17">
        <v>42466</v>
      </c>
      <c r="B8" s="18">
        <v>11.564</v>
      </c>
    </row>
    <row r="9" spans="1:5" x14ac:dyDescent="0.25">
      <c r="A9" s="17">
        <v>42467</v>
      </c>
      <c r="B9" s="18">
        <v>10.231</v>
      </c>
    </row>
    <row r="10" spans="1:5" x14ac:dyDescent="0.25">
      <c r="A10" s="17">
        <v>42468</v>
      </c>
      <c r="B10" s="18">
        <v>9.2309999999999999</v>
      </c>
    </row>
    <row r="11" spans="1:5" x14ac:dyDescent="0.25">
      <c r="A11" s="17">
        <v>42469</v>
      </c>
      <c r="B11" s="18">
        <v>8.1229999999999993</v>
      </c>
    </row>
    <row r="12" spans="1:5" x14ac:dyDescent="0.25">
      <c r="A12" s="17">
        <v>42470</v>
      </c>
      <c r="B12" s="18">
        <v>8.359</v>
      </c>
    </row>
    <row r="13" spans="1:5" x14ac:dyDescent="0.25">
      <c r="A13" s="17">
        <v>42471</v>
      </c>
      <c r="B13" s="18">
        <v>9.2509999999999994</v>
      </c>
    </row>
    <row r="14" spans="1:5" x14ac:dyDescent="0.25">
      <c r="A14" s="17">
        <v>42472</v>
      </c>
      <c r="B14" s="18">
        <v>8.9550000000000001</v>
      </c>
    </row>
    <row r="15" spans="1:5" x14ac:dyDescent="0.25">
      <c r="A15" s="17"/>
      <c r="B15" s="18"/>
    </row>
    <row r="16" spans="1:5" x14ac:dyDescent="0.25">
      <c r="A16" s="17"/>
      <c r="D16" s="18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/>
  </sheetViews>
  <sheetFormatPr baseColWidth="10" defaultRowHeight="12.75" x14ac:dyDescent="0.2"/>
  <cols>
    <col min="1" max="1" width="9.5703125" style="19" customWidth="1"/>
    <col min="2" max="2" width="11.42578125" style="19"/>
    <col min="3" max="3" width="20.42578125" style="19" customWidth="1"/>
    <col min="4" max="4" width="11.42578125" style="19"/>
    <col min="5" max="5" width="10.5703125" style="19" customWidth="1"/>
    <col min="6" max="6" width="13.42578125" style="19" bestFit="1" customWidth="1"/>
    <col min="7" max="7" width="13.28515625" style="19" customWidth="1"/>
    <col min="8" max="8" width="11.28515625" style="19" customWidth="1"/>
    <col min="9" max="16384" width="11.42578125" style="19"/>
  </cols>
  <sheetData>
    <row r="1" spans="1:8" x14ac:dyDescent="0.2">
      <c r="A1" s="42" t="s">
        <v>101</v>
      </c>
      <c r="B1" s="42" t="s">
        <v>102</v>
      </c>
      <c r="C1" s="43" t="s">
        <v>103</v>
      </c>
      <c r="D1" s="43" t="s">
        <v>104</v>
      </c>
      <c r="E1" s="42" t="s">
        <v>105</v>
      </c>
      <c r="F1" s="42" t="s">
        <v>106</v>
      </c>
      <c r="G1" s="42" t="s">
        <v>107</v>
      </c>
      <c r="H1" s="42" t="s">
        <v>108</v>
      </c>
    </row>
    <row r="2" spans="1:8" x14ac:dyDescent="0.2">
      <c r="A2" s="20">
        <v>2014</v>
      </c>
      <c r="B2" s="19">
        <v>233</v>
      </c>
      <c r="C2" s="19" t="s">
        <v>109</v>
      </c>
      <c r="D2" s="19" t="s">
        <v>110</v>
      </c>
      <c r="E2" s="19">
        <v>450</v>
      </c>
      <c r="F2" s="21">
        <v>510</v>
      </c>
      <c r="G2" s="19">
        <v>25</v>
      </c>
      <c r="H2" s="21">
        <f t="shared" ref="H2:H24" si="0">F2*G2</f>
        <v>12750</v>
      </c>
    </row>
    <row r="3" spans="1:8" x14ac:dyDescent="0.2">
      <c r="A3" s="20">
        <v>2014</v>
      </c>
      <c r="B3" s="19">
        <v>971</v>
      </c>
      <c r="C3" s="19" t="s">
        <v>111</v>
      </c>
      <c r="D3" s="19" t="s">
        <v>112</v>
      </c>
      <c r="E3" s="19">
        <v>100</v>
      </c>
      <c r="F3" s="21">
        <v>290</v>
      </c>
      <c r="G3" s="19">
        <v>24</v>
      </c>
      <c r="H3" s="21">
        <f t="shared" si="0"/>
        <v>6960</v>
      </c>
    </row>
    <row r="4" spans="1:8" x14ac:dyDescent="0.2">
      <c r="A4" s="20">
        <v>2014</v>
      </c>
      <c r="B4" s="19">
        <v>233</v>
      </c>
      <c r="C4" s="19" t="s">
        <v>109</v>
      </c>
      <c r="D4" s="19" t="s">
        <v>110</v>
      </c>
      <c r="E4" s="19">
        <v>209</v>
      </c>
      <c r="F4" s="21">
        <v>1019</v>
      </c>
      <c r="G4" s="19">
        <v>3</v>
      </c>
      <c r="H4" s="21">
        <f t="shared" si="0"/>
        <v>3057</v>
      </c>
    </row>
    <row r="5" spans="1:8" x14ac:dyDescent="0.2">
      <c r="A5" s="20">
        <v>2014</v>
      </c>
      <c r="B5" s="19">
        <v>1019</v>
      </c>
      <c r="C5" s="19" t="s">
        <v>113</v>
      </c>
      <c r="D5" s="19" t="s">
        <v>110</v>
      </c>
      <c r="E5" s="19">
        <v>100</v>
      </c>
      <c r="F5" s="21">
        <v>290</v>
      </c>
      <c r="G5" s="19">
        <v>14</v>
      </c>
      <c r="H5" s="21">
        <f t="shared" si="0"/>
        <v>4060</v>
      </c>
    </row>
    <row r="6" spans="1:8" x14ac:dyDescent="0.2">
      <c r="A6" s="20">
        <v>2014</v>
      </c>
      <c r="B6" s="19">
        <v>971</v>
      </c>
      <c r="C6" s="19" t="s">
        <v>111</v>
      </c>
      <c r="D6" s="19" t="s">
        <v>112</v>
      </c>
      <c r="E6" s="19">
        <v>304</v>
      </c>
      <c r="F6" s="21">
        <v>620</v>
      </c>
      <c r="G6" s="19">
        <v>6</v>
      </c>
      <c r="H6" s="21">
        <f t="shared" si="0"/>
        <v>3720</v>
      </c>
    </row>
    <row r="7" spans="1:8" x14ac:dyDescent="0.2">
      <c r="A7" s="20">
        <v>2014</v>
      </c>
      <c r="B7" s="19">
        <v>1019</v>
      </c>
      <c r="C7" s="19" t="s">
        <v>113</v>
      </c>
      <c r="D7" s="19" t="s">
        <v>110</v>
      </c>
      <c r="E7" s="19">
        <v>100</v>
      </c>
      <c r="F7" s="21">
        <v>290</v>
      </c>
      <c r="G7" s="19">
        <v>12</v>
      </c>
      <c r="H7" s="21">
        <f t="shared" si="0"/>
        <v>3480</v>
      </c>
    </row>
    <row r="8" spans="1:8" x14ac:dyDescent="0.2">
      <c r="A8" s="20">
        <v>2014</v>
      </c>
      <c r="B8" s="19">
        <v>45</v>
      </c>
      <c r="C8" s="19" t="s">
        <v>114</v>
      </c>
      <c r="D8" s="19" t="s">
        <v>115</v>
      </c>
      <c r="E8" s="19">
        <v>450</v>
      </c>
      <c r="F8" s="21">
        <v>510</v>
      </c>
      <c r="G8" s="19">
        <v>2</v>
      </c>
      <c r="H8" s="21">
        <f t="shared" si="0"/>
        <v>1020</v>
      </c>
    </row>
    <row r="9" spans="1:8" x14ac:dyDescent="0.2">
      <c r="A9" s="20">
        <v>2014</v>
      </c>
      <c r="B9" s="19">
        <v>1019</v>
      </c>
      <c r="C9" s="19" t="s">
        <v>113</v>
      </c>
      <c r="D9" s="19" t="s">
        <v>110</v>
      </c>
      <c r="E9" s="19">
        <v>200</v>
      </c>
      <c r="F9" s="21">
        <v>63.5</v>
      </c>
      <c r="G9" s="19">
        <v>100</v>
      </c>
      <c r="H9" s="21">
        <f t="shared" si="0"/>
        <v>6350</v>
      </c>
    </row>
    <row r="10" spans="1:8" x14ac:dyDescent="0.2">
      <c r="A10" s="20">
        <v>2015</v>
      </c>
      <c r="B10" s="19">
        <v>233</v>
      </c>
      <c r="C10" s="19" t="s">
        <v>109</v>
      </c>
      <c r="D10" s="19" t="s">
        <v>110</v>
      </c>
      <c r="E10" s="19">
        <v>100</v>
      </c>
      <c r="F10" s="21">
        <v>290</v>
      </c>
      <c r="G10" s="19">
        <v>17</v>
      </c>
      <c r="H10" s="21">
        <f t="shared" si="0"/>
        <v>4930</v>
      </c>
    </row>
    <row r="11" spans="1:8" x14ac:dyDescent="0.2">
      <c r="A11" s="20">
        <v>2015</v>
      </c>
      <c r="B11" s="19">
        <v>45</v>
      </c>
      <c r="C11" s="19" t="s">
        <v>114</v>
      </c>
      <c r="D11" s="19" t="s">
        <v>115</v>
      </c>
      <c r="E11" s="19">
        <v>200</v>
      </c>
      <c r="F11" s="21">
        <v>63.5</v>
      </c>
      <c r="G11" s="19">
        <v>12</v>
      </c>
      <c r="H11" s="21">
        <f t="shared" si="0"/>
        <v>762</v>
      </c>
    </row>
    <row r="12" spans="1:8" x14ac:dyDescent="0.2">
      <c r="A12" s="20">
        <v>2015</v>
      </c>
      <c r="B12" s="19">
        <v>233</v>
      </c>
      <c r="C12" s="19" t="s">
        <v>109</v>
      </c>
      <c r="D12" s="19" t="s">
        <v>110</v>
      </c>
      <c r="E12" s="19">
        <v>304</v>
      </c>
      <c r="F12" s="21">
        <v>620</v>
      </c>
      <c r="G12" s="19">
        <v>7</v>
      </c>
      <c r="H12" s="21">
        <f t="shared" si="0"/>
        <v>4340</v>
      </c>
    </row>
    <row r="13" spans="1:8" x14ac:dyDescent="0.2">
      <c r="A13" s="20">
        <v>2015</v>
      </c>
      <c r="B13" s="19">
        <v>971</v>
      </c>
      <c r="C13" s="19" t="s">
        <v>111</v>
      </c>
      <c r="D13" s="19" t="s">
        <v>112</v>
      </c>
      <c r="E13" s="19">
        <v>209</v>
      </c>
      <c r="F13" s="21">
        <v>1019</v>
      </c>
      <c r="G13" s="19">
        <v>3</v>
      </c>
      <c r="H13" s="21">
        <f t="shared" si="0"/>
        <v>3057</v>
      </c>
    </row>
    <row r="14" spans="1:8" x14ac:dyDescent="0.2">
      <c r="A14" s="20">
        <v>2015</v>
      </c>
      <c r="B14" s="19">
        <v>971</v>
      </c>
      <c r="C14" s="19" t="s">
        <v>111</v>
      </c>
      <c r="D14" s="19" t="s">
        <v>112</v>
      </c>
      <c r="E14" s="19">
        <v>209</v>
      </c>
      <c r="F14" s="21">
        <v>1019</v>
      </c>
      <c r="G14" s="19">
        <v>9</v>
      </c>
      <c r="H14" s="21">
        <f t="shared" si="0"/>
        <v>9171</v>
      </c>
    </row>
    <row r="15" spans="1:8" x14ac:dyDescent="0.2">
      <c r="A15" s="20">
        <v>2015</v>
      </c>
      <c r="B15" s="19">
        <v>45</v>
      </c>
      <c r="C15" s="19" t="s">
        <v>114</v>
      </c>
      <c r="D15" s="19" t="s">
        <v>115</v>
      </c>
      <c r="E15" s="19">
        <v>304</v>
      </c>
      <c r="F15" s="21">
        <v>620</v>
      </c>
      <c r="G15" s="19">
        <v>56</v>
      </c>
      <c r="H15" s="21">
        <f t="shared" si="0"/>
        <v>34720</v>
      </c>
    </row>
    <row r="16" spans="1:8" x14ac:dyDescent="0.2">
      <c r="A16" s="20">
        <v>2016</v>
      </c>
      <c r="B16" s="19">
        <v>45</v>
      </c>
      <c r="C16" s="19" t="s">
        <v>114</v>
      </c>
      <c r="D16" s="19" t="s">
        <v>115</v>
      </c>
      <c r="E16" s="19">
        <v>300</v>
      </c>
      <c r="F16" s="21">
        <v>500</v>
      </c>
      <c r="G16" s="19">
        <v>9</v>
      </c>
      <c r="H16" s="21">
        <f t="shared" si="0"/>
        <v>4500</v>
      </c>
    </row>
    <row r="17" spans="1:8" x14ac:dyDescent="0.2">
      <c r="A17" s="20">
        <v>2016</v>
      </c>
      <c r="B17" s="19">
        <v>971</v>
      </c>
      <c r="C17" s="19" t="s">
        <v>111</v>
      </c>
      <c r="D17" s="19" t="s">
        <v>112</v>
      </c>
      <c r="E17" s="19">
        <v>100</v>
      </c>
      <c r="F17" s="21">
        <v>290</v>
      </c>
      <c r="G17" s="19">
        <v>22</v>
      </c>
      <c r="H17" s="21">
        <f t="shared" si="0"/>
        <v>6380</v>
      </c>
    </row>
    <row r="18" spans="1:8" x14ac:dyDescent="0.2">
      <c r="A18" s="20">
        <v>2016</v>
      </c>
      <c r="B18" s="19">
        <v>1019</v>
      </c>
      <c r="C18" s="19" t="s">
        <v>113</v>
      </c>
      <c r="D18" s="19" t="s">
        <v>110</v>
      </c>
      <c r="E18" s="19">
        <v>450</v>
      </c>
      <c r="F18" s="21">
        <v>510</v>
      </c>
      <c r="G18" s="19">
        <v>34</v>
      </c>
      <c r="H18" s="21">
        <f t="shared" si="0"/>
        <v>17340</v>
      </c>
    </row>
    <row r="19" spans="1:8" x14ac:dyDescent="0.2">
      <c r="A19" s="20">
        <v>2016</v>
      </c>
      <c r="B19" s="19">
        <v>45</v>
      </c>
      <c r="C19" s="19" t="s">
        <v>114</v>
      </c>
      <c r="D19" s="19" t="s">
        <v>115</v>
      </c>
      <c r="E19" s="19">
        <v>300</v>
      </c>
      <c r="F19" s="21">
        <v>500</v>
      </c>
      <c r="G19" s="19">
        <v>3</v>
      </c>
      <c r="H19" s="21">
        <f t="shared" si="0"/>
        <v>1500</v>
      </c>
    </row>
    <row r="20" spans="1:8" x14ac:dyDescent="0.2">
      <c r="A20" s="20">
        <v>2016</v>
      </c>
      <c r="B20" s="19">
        <v>233</v>
      </c>
      <c r="C20" s="19" t="s">
        <v>109</v>
      </c>
      <c r="D20" s="19" t="s">
        <v>110</v>
      </c>
      <c r="E20" s="19">
        <v>304</v>
      </c>
      <c r="F20" s="21">
        <v>620</v>
      </c>
      <c r="G20" s="19">
        <v>33</v>
      </c>
      <c r="H20" s="21">
        <f t="shared" si="0"/>
        <v>20460</v>
      </c>
    </row>
    <row r="21" spans="1:8" x14ac:dyDescent="0.2">
      <c r="A21" s="20">
        <v>2016</v>
      </c>
      <c r="B21" s="19">
        <v>971</v>
      </c>
      <c r="C21" s="19" t="s">
        <v>111</v>
      </c>
      <c r="D21" s="19" t="s">
        <v>112</v>
      </c>
      <c r="E21" s="19">
        <v>200</v>
      </c>
      <c r="F21" s="21">
        <v>63.5</v>
      </c>
      <c r="G21" s="19">
        <v>17</v>
      </c>
      <c r="H21" s="21">
        <f t="shared" si="0"/>
        <v>1079.5</v>
      </c>
    </row>
    <row r="22" spans="1:8" x14ac:dyDescent="0.2">
      <c r="A22" s="20">
        <v>2016</v>
      </c>
      <c r="B22" s="19">
        <v>233</v>
      </c>
      <c r="C22" s="19" t="s">
        <v>109</v>
      </c>
      <c r="D22" s="19" t="s">
        <v>110</v>
      </c>
      <c r="E22" s="19">
        <v>200</v>
      </c>
      <c r="F22" s="21">
        <v>63.5</v>
      </c>
      <c r="G22" s="19">
        <v>2</v>
      </c>
      <c r="H22" s="21">
        <f t="shared" si="0"/>
        <v>127</v>
      </c>
    </row>
    <row r="23" spans="1:8" x14ac:dyDescent="0.2">
      <c r="A23" s="20">
        <v>2016</v>
      </c>
      <c r="B23" s="19">
        <v>971</v>
      </c>
      <c r="C23" s="19" t="s">
        <v>111</v>
      </c>
      <c r="D23" s="19" t="s">
        <v>112</v>
      </c>
      <c r="E23" s="19">
        <v>200</v>
      </c>
      <c r="F23" s="21">
        <v>63.5</v>
      </c>
      <c r="G23" s="19">
        <v>89</v>
      </c>
      <c r="H23" s="21">
        <f t="shared" si="0"/>
        <v>5651.5</v>
      </c>
    </row>
    <row r="24" spans="1:8" x14ac:dyDescent="0.2">
      <c r="A24" s="20">
        <v>2016</v>
      </c>
      <c r="B24" s="19">
        <v>233</v>
      </c>
      <c r="C24" s="19" t="s">
        <v>109</v>
      </c>
      <c r="D24" s="19" t="s">
        <v>110</v>
      </c>
      <c r="E24" s="19">
        <v>100</v>
      </c>
      <c r="F24" s="21">
        <v>290</v>
      </c>
      <c r="G24" s="19">
        <v>1</v>
      </c>
      <c r="H24" s="21">
        <f t="shared" si="0"/>
        <v>290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SVERWEIS-Bereich Verweis</vt:lpstr>
      <vt:lpstr>Personalliste</vt:lpstr>
      <vt:lpstr>Auswertung</vt:lpstr>
      <vt:lpstr>WVERWEIS</vt:lpstr>
      <vt:lpstr>INDEX VERGLEICH-1</vt:lpstr>
      <vt:lpstr>INDEX VERGLEICH-2</vt:lpstr>
      <vt:lpstr>BEREICH.VERSCHIEBEN</vt:lpstr>
      <vt:lpstr>Rohdaten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2014-04-16T07:21:57Z</dcterms:created>
  <dcterms:modified xsi:type="dcterms:W3CDTF">2016-03-11T13:08:57Z</dcterms:modified>
</cp:coreProperties>
</file>