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600" yWindow="90" windowWidth="9315" windowHeight="6720" firstSheet="3" activeTab="5"/>
  </bookViews>
  <sheets>
    <sheet name="Abb. 4.30" sheetId="3" r:id="rId1"/>
    <sheet name="Abb. 4.32" sheetId="5" r:id="rId2"/>
    <sheet name="Abb. 4.33" sheetId="8" r:id="rId3"/>
    <sheet name="Zweistufige Wahrscheinlichk." sheetId="13" r:id="rId4"/>
    <sheet name="VARIATIONEN" sheetId="12" r:id="rId5"/>
    <sheet name="Kombinationen mit Formel" sheetId="15" r:id="rId6"/>
    <sheet name="Erwartungswerte" sheetId="14" r:id="rId7"/>
  </sheets>
  <definedNames>
    <definedName name="G_1">'Abb. 4.33'!$B$5</definedName>
    <definedName name="G_2">'Abb. 4.33'!$C$5</definedName>
    <definedName name="N">'Abb. 4.33'!$A$5</definedName>
  </definedNames>
  <calcPr calcId="152511"/>
</workbook>
</file>

<file path=xl/calcChain.xml><?xml version="1.0" encoding="utf-8"?>
<calcChain xmlns="http://schemas.openxmlformats.org/spreadsheetml/2006/main">
  <c r="B2" i="15" l="1"/>
  <c r="B3" i="15"/>
  <c r="C3" i="15"/>
  <c r="D3" i="15"/>
  <c r="B4" i="15"/>
  <c r="C4" i="15"/>
  <c r="D4" i="15"/>
  <c r="C2" i="15"/>
  <c r="D2" i="15"/>
  <c r="E7" i="15"/>
  <c r="E6" i="15"/>
  <c r="C11" i="14" l="1"/>
  <c r="D11" i="14"/>
  <c r="B11" i="14"/>
  <c r="J16" i="13"/>
  <c r="I16" i="13"/>
  <c r="I17" i="14" s="1"/>
  <c r="H16" i="13"/>
  <c r="G16" i="13"/>
  <c r="G17" i="14" s="1"/>
  <c r="F16" i="13"/>
  <c r="F17" i="14" s="1"/>
  <c r="E16" i="13"/>
  <c r="E17" i="14" s="1"/>
  <c r="D16" i="13"/>
  <c r="C16" i="13"/>
  <c r="C17" i="14" s="1"/>
  <c r="B16" i="13"/>
  <c r="D17" i="14"/>
  <c r="H17" i="14"/>
  <c r="J17" i="14"/>
  <c r="B17" i="14"/>
  <c r="C16" i="14"/>
  <c r="D16" i="14"/>
  <c r="E16" i="14"/>
  <c r="F16" i="14"/>
  <c r="G16" i="14"/>
  <c r="H16" i="14"/>
  <c r="I16" i="14"/>
  <c r="J16" i="14"/>
  <c r="B16" i="14"/>
  <c r="C4" i="14" l="1"/>
  <c r="C6" i="14" s="1"/>
  <c r="B4" i="14"/>
  <c r="B6" i="14" s="1"/>
  <c r="E7" i="14"/>
  <c r="D7" i="14"/>
  <c r="C7" i="14"/>
  <c r="B7" i="14"/>
  <c r="B18" i="13" l="1"/>
  <c r="B20" i="13"/>
  <c r="B19" i="13"/>
  <c r="E20" i="8"/>
  <c r="L14" i="13"/>
  <c r="L16" i="8"/>
  <c r="E6" i="12"/>
  <c r="E7" i="12"/>
  <c r="B23" i="8"/>
  <c r="C23" i="8"/>
  <c r="A23" i="8"/>
  <c r="B9" i="5" l="1"/>
  <c r="C9" i="5"/>
  <c r="K18" i="8" l="1"/>
  <c r="J18" i="8"/>
  <c r="I18" i="8"/>
  <c r="G18" i="8"/>
  <c r="F18" i="8"/>
  <c r="E18" i="8"/>
  <c r="C18" i="8"/>
  <c r="B18" i="8"/>
  <c r="A18" i="8"/>
  <c r="A19" i="8" s="1"/>
  <c r="F4" i="8"/>
  <c r="K11" i="8" s="1"/>
  <c r="B7" i="3"/>
  <c r="B6" i="3"/>
  <c r="E6" i="8" l="1"/>
  <c r="A11" i="8"/>
  <c r="C11" i="8"/>
  <c r="F11" i="8"/>
  <c r="I11" i="8"/>
  <c r="C6" i="8"/>
  <c r="I6" i="8"/>
  <c r="B11" i="8"/>
  <c r="E11" i="8"/>
  <c r="G11" i="8"/>
  <c r="J11" i="8"/>
  <c r="B17" i="8"/>
  <c r="B8" i="5"/>
  <c r="K11" i="5"/>
  <c r="B5" i="5"/>
  <c r="I17" i="8" l="1"/>
  <c r="L6" i="8"/>
  <c r="K17" i="8"/>
  <c r="J17" i="8"/>
  <c r="A17" i="8"/>
  <c r="C17" i="8"/>
  <c r="G17" i="8"/>
  <c r="E17" i="8"/>
  <c r="F17" i="8"/>
  <c r="K7" i="5"/>
  <c r="B7" i="5"/>
  <c r="H20" i="8" l="1"/>
  <c r="B20" i="8"/>
  <c r="L17" i="8"/>
  <c r="K8" i="5"/>
  <c r="K9" i="5"/>
  <c r="B6" i="5"/>
  <c r="B8" i="3" l="1"/>
  <c r="B5" i="3"/>
  <c r="L3" i="13" l="1"/>
  <c r="F4" i="13" s="1"/>
  <c r="F11" i="13" l="1"/>
  <c r="F15" i="13" s="1"/>
  <c r="C11" i="13"/>
  <c r="I11" i="13"/>
  <c r="I4" i="13"/>
  <c r="C4" i="13"/>
  <c r="C15" i="13" l="1"/>
  <c r="J11" i="13"/>
  <c r="J15" i="13" s="1"/>
  <c r="G11" i="13"/>
  <c r="G15" i="13" s="1"/>
  <c r="D11" i="13"/>
  <c r="D15" i="13" s="1"/>
  <c r="H11" i="13"/>
  <c r="H15" i="13" s="1"/>
  <c r="E11" i="13"/>
  <c r="E15" i="13" s="1"/>
  <c r="B11" i="13"/>
  <c r="B15" i="13" s="1"/>
  <c r="I15" i="13"/>
  <c r="L4" i="13"/>
  <c r="L15" i="13" l="1"/>
</calcChain>
</file>

<file path=xl/sharedStrings.xml><?xml version="1.0" encoding="utf-8"?>
<sst xmlns="http://schemas.openxmlformats.org/spreadsheetml/2006/main" count="156" uniqueCount="84">
  <si>
    <t>Fall</t>
  </si>
  <si>
    <t xml:space="preserve">Ergebnis </t>
  </si>
  <si>
    <t>Formel</t>
  </si>
  <si>
    <t>=POISSON.VERT(0;2;FALSCH)</t>
  </si>
  <si>
    <t xml:space="preserve"> A</t>
  </si>
  <si>
    <t xml:space="preserve"> B</t>
  </si>
  <si>
    <t>C</t>
  </si>
  <si>
    <t>=1- POISSON.VERT(3;2;WAHR)</t>
  </si>
  <si>
    <t>D</t>
  </si>
  <si>
    <t>A</t>
  </si>
  <si>
    <t>B</t>
  </si>
  <si>
    <t>Ergebnis</t>
  </si>
  <si>
    <t>Kontrolle:</t>
  </si>
  <si>
    <t>=BINOM.VERT(5;5;0,3;FALSCH)</t>
  </si>
  <si>
    <t>=BINOM.VERT(5;5;0,7;FALSCH)</t>
  </si>
  <si>
    <t>=BINOM.VERT(1;1;0,3;FALSCH)</t>
  </si>
  <si>
    <t>=1 - BINOM.VERT(1;4;0,3;WAHR)</t>
  </si>
  <si>
    <t>N</t>
  </si>
  <si>
    <t>G1</t>
  </si>
  <si>
    <t>G2</t>
  </si>
  <si>
    <t>Start</t>
  </si>
  <si>
    <t>Anzahl der Sektoren:</t>
  </si>
  <si>
    <t>=1-POISSON.VERT(99;120;WAHR)</t>
  </si>
  <si>
    <t>=POISSON.VERT(120;120;FALSCH)</t>
  </si>
  <si>
    <t>NN</t>
  </si>
  <si>
    <t>NG1</t>
  </si>
  <si>
    <t>NG2</t>
  </si>
  <si>
    <t>G1N</t>
  </si>
  <si>
    <t>G1G1</t>
  </si>
  <si>
    <t>G1G2</t>
  </si>
  <si>
    <t>G2N</t>
  </si>
  <si>
    <t>G2G1</t>
  </si>
  <si>
    <t>G2G2</t>
  </si>
  <si>
    <t>Gewinn (€)</t>
  </si>
  <si>
    <t>Auszahlung (a1)</t>
  </si>
  <si>
    <t>…</t>
  </si>
  <si>
    <t>Wetteinsatz</t>
  </si>
  <si>
    <t>=n*10</t>
  </si>
  <si>
    <t>=n*2</t>
  </si>
  <si>
    <t>E(a1), E(a2), … , E(an)</t>
  </si>
  <si>
    <t>=n*12</t>
  </si>
  <si>
    <t>Verlust Bierstüberl bei n Spielen</t>
  </si>
  <si>
    <t>Anzahl der Ereignisse</t>
  </si>
  <si>
    <t>n</t>
  </si>
  <si>
    <t>Spiele</t>
  </si>
  <si>
    <t>=3^n</t>
  </si>
  <si>
    <t>Erwartungswerte in €
 Gewinnauszahlung für</t>
  </si>
  <si>
    <t>P(A2)=</t>
  </si>
  <si>
    <t>P(A3)=</t>
  </si>
  <si>
    <t>P(A4)=</t>
  </si>
  <si>
    <t>D(A2)</t>
  </si>
  <si>
    <t>Anzahl d. Kombin.</t>
  </si>
  <si>
    <t xml:space="preserve">Verwendung der Poisson-Verteilungsfunktion am Beispiel der Telefonzentrale </t>
  </si>
  <si>
    <t>Verwendung der Binomial-Verteilungs-Funktion am Beispiel eines Glücksrades</t>
  </si>
  <si>
    <t>Baumdiagramm zum zweistufigen Zufallsversuch - Beispiel Glücksrad</t>
  </si>
  <si>
    <t>Berechnung der Erwartungswerte der Gewinnauszahlungen für n Spiele</t>
  </si>
  <si>
    <t>AA</t>
  </si>
  <si>
    <t>AB</t>
  </si>
  <si>
    <t>AC</t>
  </si>
  <si>
    <t>BA</t>
  </si>
  <si>
    <t>BC</t>
  </si>
  <si>
    <t>BB</t>
  </si>
  <si>
    <t>CA</t>
  </si>
  <si>
    <t>CB</t>
  </si>
  <si>
    <t>CC</t>
  </si>
  <si>
    <t>Anzahl Kombinationen mit Wiederholung</t>
  </si>
  <si>
    <t>Anzahl Kombinationen ohne Wiederholung</t>
  </si>
  <si>
    <t>=VARIATIONEN2(3;2)</t>
  </si>
  <si>
    <t>=VARIATIONEN(3;2)</t>
  </si>
  <si>
    <t>Ereignis</t>
  </si>
  <si>
    <t>Anzahl Sektoren</t>
  </si>
  <si>
    <t>Gewinn</t>
  </si>
  <si>
    <t>Wahrscheinlichkeit</t>
  </si>
  <si>
    <t>Summe</t>
  </si>
  <si>
    <t>Kombination</t>
  </si>
  <si>
    <t>Anzahl Komb.</t>
  </si>
  <si>
    <t>P(A2): Gewinn &gt;= 45</t>
  </si>
  <si>
    <t>P(A3): Gewinn &gt;= 30 und &lt;= 75</t>
  </si>
  <si>
    <t>P(A4): Gewinn = 45</t>
  </si>
  <si>
    <t>=SUMMEWENN(B16:J16;"&gt;=45";B15:J15)</t>
  </si>
  <si>
    <t>=SUMMEWENNS(B15:J15;B16:J16;"&gt;=30";B16:J16;"&lt;=75")</t>
  </si>
  <si>
    <t>=SUMMEWENN(B16:J16;45;B15:J15)</t>
  </si>
  <si>
    <t>w der Auszahlung für ein Spiel</t>
  </si>
  <si>
    <t>Diese Werte werden aus dem Tabellenblatt mit dem Baumdiagramm übernommen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</si>
</sst>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rgb="FFFF0000"/>
      </top>
      <bottom style="medium">
        <color indexed="64"/>
      </bottom>
      <diagonal/>
    </border>
    <border>
      <left style="thick">
        <color theme="4"/>
      </left>
      <right/>
      <top style="thick">
        <color theme="4"/>
      </top>
      <bottom style="medium">
        <color indexed="64"/>
      </bottom>
      <diagonal/>
    </border>
    <border>
      <left style="thick">
        <color rgb="FFFFFF00"/>
      </left>
      <right style="medium">
        <color indexed="64"/>
      </right>
      <top style="thick">
        <color rgb="FFFFFF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2" fontId="0" fillId="0" borderId="1" xfId="0" quotePrefix="1" applyNumberForma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1" xfId="0" quotePrefix="1" applyNumberFormat="1" applyBorder="1" applyAlignment="1">
      <alignment horizontal="left"/>
    </xf>
    <xf numFmtId="0" fontId="0" fillId="0" borderId="1" xfId="0" quotePrefix="1" applyBorder="1"/>
    <xf numFmtId="0" fontId="2" fillId="0" borderId="0" xfId="0" applyFont="1"/>
    <xf numFmtId="0" fontId="0" fillId="0" borderId="3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3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2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3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0" xfId="0" applyFill="1"/>
    <xf numFmtId="0" fontId="0" fillId="0" borderId="0" xfId="0" quotePrefix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2" fillId="8" borderId="5" xfId="0" applyFont="1" applyFill="1" applyBorder="1" applyAlignment="1">
      <alignment horizontal="center"/>
    </xf>
    <xf numFmtId="0" fontId="12" fillId="8" borderId="6" xfId="0" applyFont="1" applyFill="1" applyBorder="1" applyAlignment="1">
      <alignment horizontal="center"/>
    </xf>
    <xf numFmtId="0" fontId="0" fillId="0" borderId="3" xfId="0" applyBorder="1" applyAlignment="1">
      <alignment horizontal="right" indent="2"/>
    </xf>
    <xf numFmtId="0" fontId="0" fillId="0" borderId="1" xfId="0" applyBorder="1" applyAlignment="1">
      <alignment horizontal="right" indent="2"/>
    </xf>
    <xf numFmtId="0" fontId="0" fillId="0" borderId="3" xfId="0" quotePrefix="1" applyBorder="1" applyAlignment="1">
      <alignment horizontal="left" indent="1"/>
    </xf>
    <xf numFmtId="0" fontId="0" fillId="0" borderId="1" xfId="0" quotePrefix="1" applyBorder="1" applyAlignment="1">
      <alignment horizontal="left" indent="1"/>
    </xf>
    <xf numFmtId="0" fontId="0" fillId="0" borderId="0" xfId="0" applyAlignment="1">
      <alignment horizontal="left"/>
    </xf>
    <xf numFmtId="0" fontId="12" fillId="8" borderId="15" xfId="0" applyFont="1" applyFill="1" applyBorder="1" applyAlignment="1">
      <alignment horizontal="center"/>
    </xf>
    <xf numFmtId="0" fontId="12" fillId="8" borderId="17" xfId="0" applyFont="1" applyFill="1" applyBorder="1" applyAlignment="1">
      <alignment horizontal="center"/>
    </xf>
    <xf numFmtId="0" fontId="12" fillId="8" borderId="16" xfId="0" applyFont="1" applyFill="1" applyBorder="1" applyAlignment="1">
      <alignment horizontal="center"/>
    </xf>
    <xf numFmtId="0" fontId="0" fillId="0" borderId="0" xfId="0" quotePrefix="1"/>
    <xf numFmtId="0" fontId="1" fillId="11" borderId="0" xfId="0" applyFont="1" applyFill="1" applyAlignment="1">
      <alignment horizontal="center"/>
    </xf>
    <xf numFmtId="0" fontId="0" fillId="10" borderId="0" xfId="0" applyFill="1"/>
    <xf numFmtId="13" fontId="1" fillId="10" borderId="0" xfId="0" applyNumberFormat="1" applyFont="1" applyFill="1" applyAlignment="1">
      <alignment horizontal="center"/>
    </xf>
    <xf numFmtId="13" fontId="1" fillId="10" borderId="0" xfId="0" applyNumberFormat="1" applyFont="1" applyFill="1" applyAlignment="1">
      <alignment horizontal="right"/>
    </xf>
    <xf numFmtId="13" fontId="1" fillId="10" borderId="0" xfId="0" applyNumberFormat="1" applyFont="1" applyFill="1" applyAlignment="1">
      <alignment horizontal="left"/>
    </xf>
    <xf numFmtId="13" fontId="0" fillId="10" borderId="0" xfId="0" applyNumberFormat="1" applyFill="1"/>
    <xf numFmtId="2" fontId="0" fillId="10" borderId="1" xfId="0" applyNumberFormat="1" applyFill="1" applyBorder="1" applyAlignment="1">
      <alignment horizontal="center"/>
    </xf>
    <xf numFmtId="2" fontId="0" fillId="10" borderId="0" xfId="0" applyNumberFormat="1" applyFill="1" applyAlignment="1">
      <alignment horizontal="center"/>
    </xf>
    <xf numFmtId="2" fontId="0" fillId="10" borderId="2" xfId="0" applyNumberFormat="1" applyFill="1" applyBorder="1" applyAlignment="1">
      <alignment horizontal="center"/>
    </xf>
    <xf numFmtId="0" fontId="12" fillId="9" borderId="0" xfId="0" applyFont="1" applyFill="1"/>
    <xf numFmtId="0" fontId="0" fillId="0" borderId="2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4" xfId="0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" fillId="0" borderId="23" xfId="0" applyFont="1" applyBorder="1" applyAlignment="1">
      <alignment horizontal="center"/>
    </xf>
    <xf numFmtId="0" fontId="1" fillId="12" borderId="18" xfId="0" applyFont="1" applyFill="1" applyBorder="1" applyAlignment="1">
      <alignment horizontal="center"/>
    </xf>
    <xf numFmtId="0" fontId="1" fillId="12" borderId="19" xfId="0" applyFont="1" applyFill="1" applyBorder="1" applyAlignment="1">
      <alignment horizontal="center"/>
    </xf>
    <xf numFmtId="0" fontId="1" fillId="12" borderId="20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" fillId="12" borderId="0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11" borderId="0" xfId="0" applyFont="1" applyFill="1"/>
    <xf numFmtId="0" fontId="12" fillId="9" borderId="0" xfId="0" applyFont="1" applyFill="1" applyBorder="1"/>
    <xf numFmtId="0" fontId="0" fillId="0" borderId="0" xfId="0" quotePrefix="1" applyAlignment="1">
      <alignment horizontal="left" indent="1"/>
    </xf>
    <xf numFmtId="0" fontId="1" fillId="9" borderId="0" xfId="0" applyFont="1" applyFill="1" applyAlignment="1">
      <alignment wrapText="1"/>
    </xf>
    <xf numFmtId="0" fontId="4" fillId="9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" fillId="13" borderId="23" xfId="0" applyFont="1" applyFill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2" fillId="0" borderId="0" xfId="0" applyFont="1"/>
    <xf numFmtId="0" fontId="12" fillId="0" borderId="0" xfId="0" applyFont="1" applyFill="1" applyBorder="1"/>
    <xf numFmtId="0" fontId="2" fillId="1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" fontId="0" fillId="15" borderId="1" xfId="0" applyNumberForma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2" fillId="7" borderId="0" xfId="0" applyFont="1" applyFill="1" applyAlignment="1">
      <alignment horizontal="center" wrapText="1"/>
    </xf>
    <xf numFmtId="0" fontId="2" fillId="8" borderId="0" xfId="0" applyFont="1" applyFill="1" applyAlignment="1">
      <alignment horizontal="center" wrapText="1"/>
    </xf>
    <xf numFmtId="0" fontId="4" fillId="6" borderId="0" xfId="0" applyFont="1" applyFill="1" applyAlignment="1">
      <alignment horizontal="center"/>
    </xf>
    <xf numFmtId="0" fontId="8" fillId="8" borderId="0" xfId="0" applyFont="1" applyFill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" fillId="12" borderId="18" xfId="0" applyFont="1" applyFill="1" applyBorder="1" applyAlignment="1">
      <alignment horizontal="center"/>
    </xf>
    <xf numFmtId="0" fontId="1" fillId="12" borderId="19" xfId="0" applyFont="1" applyFill="1" applyBorder="1" applyAlignment="1">
      <alignment horizontal="center"/>
    </xf>
    <xf numFmtId="0" fontId="1" fillId="12" borderId="20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1" fillId="5" borderId="19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2" fillId="0" borderId="0" xfId="0" applyFont="1" applyFill="1" applyAlignment="1">
      <alignment horizontal="left"/>
    </xf>
    <xf numFmtId="0" fontId="2" fillId="8" borderId="0" xfId="0" applyFont="1" applyFill="1" applyAlignment="1">
      <alignment horizontal="center"/>
    </xf>
    <xf numFmtId="0" fontId="4" fillId="9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5</xdr:row>
      <xdr:rowOff>9525</xdr:rowOff>
    </xdr:from>
    <xdr:to>
      <xdr:col>4</xdr:col>
      <xdr:colOff>0</xdr:colOff>
      <xdr:row>7</xdr:row>
      <xdr:rowOff>180975</xdr:rowOff>
    </xdr:to>
    <xdr:cxnSp macro="">
      <xdr:nvCxnSpPr>
        <xdr:cNvPr id="3" name="Gerade Verbindung mit Pfeil 2"/>
        <xdr:cNvCxnSpPr/>
      </xdr:nvCxnSpPr>
      <xdr:spPr>
        <a:xfrm flipH="1">
          <a:off x="800100" y="685800"/>
          <a:ext cx="762000" cy="552450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209550</xdr:colOff>
      <xdr:row>5</xdr:row>
      <xdr:rowOff>19050</xdr:rowOff>
    </xdr:from>
    <xdr:to>
      <xdr:col>5</xdr:col>
      <xdr:colOff>209550</xdr:colOff>
      <xdr:row>7</xdr:row>
      <xdr:rowOff>180975</xdr:rowOff>
    </xdr:to>
    <xdr:cxnSp macro="">
      <xdr:nvCxnSpPr>
        <xdr:cNvPr id="5" name="Gerade Verbindung mit Pfeil 4"/>
        <xdr:cNvCxnSpPr/>
      </xdr:nvCxnSpPr>
      <xdr:spPr>
        <a:xfrm>
          <a:off x="2162175" y="695325"/>
          <a:ext cx="0" cy="54292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5</xdr:row>
      <xdr:rowOff>9525</xdr:rowOff>
    </xdr:from>
    <xdr:to>
      <xdr:col>8</xdr:col>
      <xdr:colOff>381000</xdr:colOff>
      <xdr:row>8</xdr:row>
      <xdr:rowOff>0</xdr:rowOff>
    </xdr:to>
    <xdr:cxnSp macro="">
      <xdr:nvCxnSpPr>
        <xdr:cNvPr id="7" name="Gerade Verbindung mit Pfeil 6"/>
        <xdr:cNvCxnSpPr/>
      </xdr:nvCxnSpPr>
      <xdr:spPr>
        <a:xfrm>
          <a:off x="2724150" y="685800"/>
          <a:ext cx="781050" cy="56197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352425</xdr:colOff>
      <xdr:row>2</xdr:row>
      <xdr:rowOff>133350</xdr:rowOff>
    </xdr:from>
    <xdr:ext cx="609600" cy="380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feld 7"/>
            <xdr:cNvSpPr txBox="1"/>
          </xdr:nvSpPr>
          <xdr:spPr>
            <a:xfrm>
              <a:off x="1609725" y="542925"/>
              <a:ext cx="609600" cy="380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 anchorCtr="0">
              <a:noAutofit/>
            </a:bodyPr>
            <a:lstStyle/>
            <a:p>
              <a:pPr algn="ctr"/>
              <a14:m>
                <m:oMath xmlns:m="http://schemas.openxmlformats.org/officeDocument/2006/math">
                  <m:r>
                    <a:rPr lang="el-GR" sz="1600" b="1" i="1">
                      <a:latin typeface="Cambria Math"/>
                      <a:ea typeface="Cambria Math"/>
                    </a:rPr>
                    <m:t>|</m:t>
                  </m:r>
                  <m:r>
                    <a:rPr lang="el-GR" sz="1600" b="1" i="1">
                      <a:latin typeface="Cambria Math"/>
                      <a:ea typeface="Cambria Math"/>
                    </a:rPr>
                    <m:t>𝜴</m:t>
                  </m:r>
                  <m:r>
                    <a:rPr lang="el-GR" sz="1600" b="1" i="1">
                      <a:latin typeface="Cambria Math"/>
                      <a:ea typeface="Cambria Math"/>
                    </a:rPr>
                    <m:t>|</m:t>
                  </m:r>
                </m:oMath>
              </a14:m>
              <a:r>
                <a:rPr lang="de-DE" sz="1600" b="1"/>
                <a:t>=</a:t>
              </a:r>
            </a:p>
          </xdr:txBody>
        </xdr:sp>
      </mc:Choice>
      <mc:Fallback xmlns="">
        <xdr:sp macro="" textlink="">
          <xdr:nvSpPr>
            <xdr:cNvPr id="8" name="Textfeld 7"/>
            <xdr:cNvSpPr txBox="1"/>
          </xdr:nvSpPr>
          <xdr:spPr>
            <a:xfrm>
              <a:off x="1609725" y="542925"/>
              <a:ext cx="609600" cy="380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 anchorCtr="0">
              <a:noAutofit/>
            </a:bodyPr>
            <a:lstStyle/>
            <a:p>
              <a:pPr algn="ctr"/>
              <a:r>
                <a:rPr lang="el-GR" sz="1600" b="1" i="0">
                  <a:latin typeface="Cambria Math"/>
                  <a:ea typeface="Cambria Math"/>
                </a:rPr>
                <a:t>|𝜴|</a:t>
              </a:r>
              <a:r>
                <a:rPr lang="de-DE" sz="1600" b="1"/>
                <a:t>=</a:t>
              </a:r>
            </a:p>
          </xdr:txBody>
        </xdr:sp>
      </mc:Fallback>
    </mc:AlternateContent>
    <xdr:clientData/>
  </xdr:oneCellAnchor>
  <xdr:twoCellAnchor>
    <xdr:from>
      <xdr:col>0</xdr:col>
      <xdr:colOff>209550</xdr:colOff>
      <xdr:row>8</xdr:row>
      <xdr:rowOff>247650</xdr:rowOff>
    </xdr:from>
    <xdr:to>
      <xdr:col>1</xdr:col>
      <xdr:colOff>9525</xdr:colOff>
      <xdr:row>13</xdr:row>
      <xdr:rowOff>9525</xdr:rowOff>
    </xdr:to>
    <xdr:cxnSp macro="">
      <xdr:nvCxnSpPr>
        <xdr:cNvPr id="4" name="Gerade Verbindung mit Pfeil 3"/>
        <xdr:cNvCxnSpPr/>
      </xdr:nvCxnSpPr>
      <xdr:spPr>
        <a:xfrm flipH="1">
          <a:off x="209550" y="1943100"/>
          <a:ext cx="190500" cy="781050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381000</xdr:colOff>
      <xdr:row>9</xdr:row>
      <xdr:rowOff>19050</xdr:rowOff>
    </xdr:from>
    <xdr:to>
      <xdr:col>2</xdr:col>
      <xdr:colOff>190500</xdr:colOff>
      <xdr:row>13</xdr:row>
      <xdr:rowOff>9525</xdr:rowOff>
    </xdr:to>
    <xdr:cxnSp macro="">
      <xdr:nvCxnSpPr>
        <xdr:cNvPr id="9" name="Gerade Verbindung mit Pfeil 8"/>
        <xdr:cNvCxnSpPr/>
      </xdr:nvCxnSpPr>
      <xdr:spPr>
        <a:xfrm>
          <a:off x="771525" y="1971675"/>
          <a:ext cx="200025" cy="75247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180975</xdr:colOff>
      <xdr:row>9</xdr:row>
      <xdr:rowOff>19050</xdr:rowOff>
    </xdr:from>
    <xdr:to>
      <xdr:col>1</xdr:col>
      <xdr:colOff>190500</xdr:colOff>
      <xdr:row>12</xdr:row>
      <xdr:rowOff>180975</xdr:rowOff>
    </xdr:to>
    <xdr:cxnSp macro="">
      <xdr:nvCxnSpPr>
        <xdr:cNvPr id="11" name="Gerade Verbindung mit Pfeil 10"/>
        <xdr:cNvCxnSpPr/>
      </xdr:nvCxnSpPr>
      <xdr:spPr>
        <a:xfrm flipH="1">
          <a:off x="571500" y="1971675"/>
          <a:ext cx="9525" cy="73342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8</xdr:row>
      <xdr:rowOff>247650</xdr:rowOff>
    </xdr:from>
    <xdr:to>
      <xdr:col>5</xdr:col>
      <xdr:colOff>9525</xdr:colOff>
      <xdr:row>13</xdr:row>
      <xdr:rowOff>9525</xdr:rowOff>
    </xdr:to>
    <xdr:cxnSp macro="">
      <xdr:nvCxnSpPr>
        <xdr:cNvPr id="12" name="Gerade Verbindung mit Pfeil 11"/>
        <xdr:cNvCxnSpPr/>
      </xdr:nvCxnSpPr>
      <xdr:spPr>
        <a:xfrm flipH="1">
          <a:off x="209550" y="1943100"/>
          <a:ext cx="190500" cy="781050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381000</xdr:colOff>
      <xdr:row>9</xdr:row>
      <xdr:rowOff>19050</xdr:rowOff>
    </xdr:from>
    <xdr:to>
      <xdr:col>6</xdr:col>
      <xdr:colOff>190500</xdr:colOff>
      <xdr:row>13</xdr:row>
      <xdr:rowOff>9525</xdr:rowOff>
    </xdr:to>
    <xdr:cxnSp macro="">
      <xdr:nvCxnSpPr>
        <xdr:cNvPr id="13" name="Gerade Verbindung mit Pfeil 12"/>
        <xdr:cNvCxnSpPr/>
      </xdr:nvCxnSpPr>
      <xdr:spPr>
        <a:xfrm>
          <a:off x="771525" y="1971675"/>
          <a:ext cx="200025" cy="75247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9</xdr:row>
      <xdr:rowOff>38100</xdr:rowOff>
    </xdr:from>
    <xdr:to>
      <xdr:col>5</xdr:col>
      <xdr:colOff>200025</xdr:colOff>
      <xdr:row>13</xdr:row>
      <xdr:rowOff>9525</xdr:rowOff>
    </xdr:to>
    <xdr:cxnSp macro="">
      <xdr:nvCxnSpPr>
        <xdr:cNvPr id="14" name="Gerade Verbindung mit Pfeil 13"/>
        <xdr:cNvCxnSpPr/>
      </xdr:nvCxnSpPr>
      <xdr:spPr>
        <a:xfrm flipH="1">
          <a:off x="2266950" y="1990725"/>
          <a:ext cx="9525" cy="73342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8</xdr:row>
      <xdr:rowOff>247650</xdr:rowOff>
    </xdr:from>
    <xdr:to>
      <xdr:col>9</xdr:col>
      <xdr:colOff>9525</xdr:colOff>
      <xdr:row>13</xdr:row>
      <xdr:rowOff>9525</xdr:rowOff>
    </xdr:to>
    <xdr:cxnSp macro="">
      <xdr:nvCxnSpPr>
        <xdr:cNvPr id="15" name="Gerade Verbindung mit Pfeil 14"/>
        <xdr:cNvCxnSpPr/>
      </xdr:nvCxnSpPr>
      <xdr:spPr>
        <a:xfrm flipH="1">
          <a:off x="209550" y="1943100"/>
          <a:ext cx="190500" cy="781050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381000</xdr:colOff>
      <xdr:row>9</xdr:row>
      <xdr:rowOff>19050</xdr:rowOff>
    </xdr:from>
    <xdr:to>
      <xdr:col>10</xdr:col>
      <xdr:colOff>190500</xdr:colOff>
      <xdr:row>13</xdr:row>
      <xdr:rowOff>9525</xdr:rowOff>
    </xdr:to>
    <xdr:cxnSp macro="">
      <xdr:nvCxnSpPr>
        <xdr:cNvPr id="16" name="Gerade Verbindung mit Pfeil 15"/>
        <xdr:cNvCxnSpPr/>
      </xdr:nvCxnSpPr>
      <xdr:spPr>
        <a:xfrm>
          <a:off x="771525" y="1971675"/>
          <a:ext cx="200025" cy="75247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161925</xdr:colOff>
      <xdr:row>9</xdr:row>
      <xdr:rowOff>28575</xdr:rowOff>
    </xdr:from>
    <xdr:to>
      <xdr:col>9</xdr:col>
      <xdr:colOff>171450</xdr:colOff>
      <xdr:row>13</xdr:row>
      <xdr:rowOff>0</xdr:rowOff>
    </xdr:to>
    <xdr:cxnSp macro="">
      <xdr:nvCxnSpPr>
        <xdr:cNvPr id="17" name="Gerade Verbindung mit Pfeil 16"/>
        <xdr:cNvCxnSpPr/>
      </xdr:nvCxnSpPr>
      <xdr:spPr>
        <a:xfrm flipH="1">
          <a:off x="3838575" y="1981200"/>
          <a:ext cx="9525" cy="733425"/>
        </a:xfrm>
        <a:prstGeom prst="straightConnector1">
          <a:avLst/>
        </a:prstGeom>
        <a:ln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7</xdr:row>
      <xdr:rowOff>15181</xdr:rowOff>
    </xdr:from>
    <xdr:to>
      <xdr:col>1</xdr:col>
      <xdr:colOff>228600</xdr:colOff>
      <xdr:row>8</xdr:row>
      <xdr:rowOff>167581</xdr:rowOff>
    </xdr:to>
    <xdr:cxnSp macro="">
      <xdr:nvCxnSpPr>
        <xdr:cNvPr id="3" name="Gerade Verbindung mit Pfeil 2"/>
        <xdr:cNvCxnSpPr/>
      </xdr:nvCxnSpPr>
      <xdr:spPr>
        <a:xfrm>
          <a:off x="1446143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224043</xdr:colOff>
      <xdr:row>7</xdr:row>
      <xdr:rowOff>15181</xdr:rowOff>
    </xdr:from>
    <xdr:to>
      <xdr:col>2</xdr:col>
      <xdr:colOff>224043</xdr:colOff>
      <xdr:row>8</xdr:row>
      <xdr:rowOff>167581</xdr:rowOff>
    </xdr:to>
    <xdr:cxnSp macro="">
      <xdr:nvCxnSpPr>
        <xdr:cNvPr id="4" name="Gerade Verbindung mit Pfeil 3"/>
        <xdr:cNvCxnSpPr/>
      </xdr:nvCxnSpPr>
      <xdr:spPr>
        <a:xfrm>
          <a:off x="1888847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219485</xdr:colOff>
      <xdr:row>7</xdr:row>
      <xdr:rowOff>15181</xdr:rowOff>
    </xdr:from>
    <xdr:to>
      <xdr:col>3</xdr:col>
      <xdr:colOff>219485</xdr:colOff>
      <xdr:row>8</xdr:row>
      <xdr:rowOff>167581</xdr:rowOff>
    </xdr:to>
    <xdr:cxnSp macro="">
      <xdr:nvCxnSpPr>
        <xdr:cNvPr id="5" name="Gerade Verbindung mit Pfeil 4"/>
        <xdr:cNvCxnSpPr/>
      </xdr:nvCxnSpPr>
      <xdr:spPr>
        <a:xfrm>
          <a:off x="2331550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214927</xdr:colOff>
      <xdr:row>7</xdr:row>
      <xdr:rowOff>15181</xdr:rowOff>
    </xdr:from>
    <xdr:to>
      <xdr:col>4</xdr:col>
      <xdr:colOff>214927</xdr:colOff>
      <xdr:row>8</xdr:row>
      <xdr:rowOff>167581</xdr:rowOff>
    </xdr:to>
    <xdr:cxnSp macro="">
      <xdr:nvCxnSpPr>
        <xdr:cNvPr id="6" name="Gerade Verbindung mit Pfeil 5"/>
        <xdr:cNvCxnSpPr/>
      </xdr:nvCxnSpPr>
      <xdr:spPr>
        <a:xfrm>
          <a:off x="2774253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210370</xdr:colOff>
      <xdr:row>7</xdr:row>
      <xdr:rowOff>15181</xdr:rowOff>
    </xdr:from>
    <xdr:to>
      <xdr:col>5</xdr:col>
      <xdr:colOff>210370</xdr:colOff>
      <xdr:row>8</xdr:row>
      <xdr:rowOff>167581</xdr:rowOff>
    </xdr:to>
    <xdr:cxnSp macro="">
      <xdr:nvCxnSpPr>
        <xdr:cNvPr id="7" name="Gerade Verbindung mit Pfeil 6"/>
        <xdr:cNvCxnSpPr/>
      </xdr:nvCxnSpPr>
      <xdr:spPr>
        <a:xfrm>
          <a:off x="3216957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201254</xdr:colOff>
      <xdr:row>7</xdr:row>
      <xdr:rowOff>15181</xdr:rowOff>
    </xdr:from>
    <xdr:to>
      <xdr:col>7</xdr:col>
      <xdr:colOff>201254</xdr:colOff>
      <xdr:row>8</xdr:row>
      <xdr:rowOff>167581</xdr:rowOff>
    </xdr:to>
    <xdr:cxnSp macro="">
      <xdr:nvCxnSpPr>
        <xdr:cNvPr id="8" name="Gerade Verbindung mit Pfeil 7"/>
        <xdr:cNvCxnSpPr/>
      </xdr:nvCxnSpPr>
      <xdr:spPr>
        <a:xfrm>
          <a:off x="4102363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205812</xdr:colOff>
      <xdr:row>7</xdr:row>
      <xdr:rowOff>15181</xdr:rowOff>
    </xdr:from>
    <xdr:to>
      <xdr:col>6</xdr:col>
      <xdr:colOff>205812</xdr:colOff>
      <xdr:row>8</xdr:row>
      <xdr:rowOff>167581</xdr:rowOff>
    </xdr:to>
    <xdr:cxnSp macro="">
      <xdr:nvCxnSpPr>
        <xdr:cNvPr id="9" name="Gerade Verbindung mit Pfeil 8"/>
        <xdr:cNvCxnSpPr/>
      </xdr:nvCxnSpPr>
      <xdr:spPr>
        <a:xfrm>
          <a:off x="3659660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196697</xdr:colOff>
      <xdr:row>7</xdr:row>
      <xdr:rowOff>15181</xdr:rowOff>
    </xdr:from>
    <xdr:to>
      <xdr:col>8</xdr:col>
      <xdr:colOff>196697</xdr:colOff>
      <xdr:row>8</xdr:row>
      <xdr:rowOff>167581</xdr:rowOff>
    </xdr:to>
    <xdr:cxnSp macro="">
      <xdr:nvCxnSpPr>
        <xdr:cNvPr id="10" name="Gerade Verbindung mit Pfeil 9"/>
        <xdr:cNvCxnSpPr/>
      </xdr:nvCxnSpPr>
      <xdr:spPr>
        <a:xfrm>
          <a:off x="4545067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192142</xdr:colOff>
      <xdr:row>7</xdr:row>
      <xdr:rowOff>15181</xdr:rowOff>
    </xdr:from>
    <xdr:to>
      <xdr:col>9</xdr:col>
      <xdr:colOff>192142</xdr:colOff>
      <xdr:row>8</xdr:row>
      <xdr:rowOff>167581</xdr:rowOff>
    </xdr:to>
    <xdr:cxnSp macro="">
      <xdr:nvCxnSpPr>
        <xdr:cNvPr id="11" name="Gerade Verbindung mit Pfeil 10"/>
        <xdr:cNvCxnSpPr/>
      </xdr:nvCxnSpPr>
      <xdr:spPr>
        <a:xfrm>
          <a:off x="4987772" y="1348681"/>
          <a:ext cx="0" cy="342900"/>
        </a:xfrm>
        <a:prstGeom prst="straightConnector1">
          <a:avLst/>
        </a:prstGeom>
        <a:ln w="19050">
          <a:solidFill>
            <a:schemeClr val="bg1">
              <a:lumMod val="50000"/>
            </a:schemeClr>
          </a:solidFill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E15" sqref="E15"/>
    </sheetView>
  </sheetViews>
  <sheetFormatPr baseColWidth="10" defaultRowHeight="15" x14ac:dyDescent="0.25"/>
  <cols>
    <col min="1" max="1" width="10.140625" customWidth="1"/>
    <col min="2" max="2" width="16" customWidth="1"/>
    <col min="3" max="3" width="33" customWidth="1"/>
  </cols>
  <sheetData>
    <row r="1" spans="1:3" ht="15.75" customHeight="1" x14ac:dyDescent="0.25">
      <c r="A1" s="107" t="s">
        <v>52</v>
      </c>
      <c r="B1" s="107"/>
      <c r="C1" s="107"/>
    </row>
    <row r="2" spans="1:3" ht="15.75" customHeight="1" x14ac:dyDescent="0.25">
      <c r="A2" s="107"/>
      <c r="B2" s="107"/>
      <c r="C2" s="107"/>
    </row>
    <row r="4" spans="1:3" x14ac:dyDescent="0.25">
      <c r="A4" s="5" t="s">
        <v>0</v>
      </c>
      <c r="B4" s="5" t="s">
        <v>1</v>
      </c>
      <c r="C4" s="5" t="s">
        <v>2</v>
      </c>
    </row>
    <row r="5" spans="1:3" x14ac:dyDescent="0.25">
      <c r="A5" s="4" t="s">
        <v>4</v>
      </c>
      <c r="B5" s="7">
        <f>_xlfn.POISSON.DIST(0,2,FALSE)</f>
        <v>0.1353352832366127</v>
      </c>
      <c r="C5" s="6" t="s">
        <v>3</v>
      </c>
    </row>
    <row r="6" spans="1:3" x14ac:dyDescent="0.25">
      <c r="A6" s="4" t="s">
        <v>5</v>
      </c>
      <c r="B6" s="7">
        <f>1-_xlfn.POISSON.DIST(99,120,TRUE)</f>
        <v>0.9721362601094794</v>
      </c>
      <c r="C6" s="8" t="s">
        <v>22</v>
      </c>
    </row>
    <row r="7" spans="1:3" x14ac:dyDescent="0.25">
      <c r="A7" s="4" t="s">
        <v>6</v>
      </c>
      <c r="B7" s="7">
        <f>_xlfn.POISSON.DIST(120,120,FALSE)</f>
        <v>3.6392999384688395E-2</v>
      </c>
      <c r="C7" s="8" t="s">
        <v>23</v>
      </c>
    </row>
    <row r="8" spans="1:3" x14ac:dyDescent="0.25">
      <c r="A8" s="4" t="s">
        <v>8</v>
      </c>
      <c r="B8" s="7">
        <f>1- _xlfn.POISSON.DIST(3,2,TRUE)</f>
        <v>0.14287653950145307</v>
      </c>
      <c r="C8" s="9" t="s">
        <v>7</v>
      </c>
    </row>
  </sheetData>
  <mergeCells count="1">
    <mergeCell ref="A1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C9" sqref="C9"/>
    </sheetView>
  </sheetViews>
  <sheetFormatPr baseColWidth="10" defaultRowHeight="15" x14ac:dyDescent="0.25"/>
  <cols>
    <col min="1" max="1" width="8.5703125" customWidth="1"/>
    <col min="2" max="2" width="14.42578125" customWidth="1"/>
    <col min="3" max="3" width="42.28515625" customWidth="1"/>
  </cols>
  <sheetData>
    <row r="1" spans="1:11" ht="15.75" customHeight="1" x14ac:dyDescent="0.25">
      <c r="A1" s="108" t="s">
        <v>53</v>
      </c>
      <c r="B1" s="108"/>
      <c r="C1" s="108"/>
    </row>
    <row r="2" spans="1:11" ht="15.75" customHeight="1" x14ac:dyDescent="0.25">
      <c r="A2" s="108"/>
      <c r="B2" s="108"/>
      <c r="C2" s="108"/>
    </row>
    <row r="3" spans="1:11" ht="15.75" thickBot="1" x14ac:dyDescent="0.3"/>
    <row r="4" spans="1:11" ht="15.75" thickBot="1" x14ac:dyDescent="0.3">
      <c r="A4" s="43" t="s">
        <v>0</v>
      </c>
      <c r="B4" s="44" t="s">
        <v>11</v>
      </c>
      <c r="C4" s="45" t="s">
        <v>2</v>
      </c>
    </row>
    <row r="5" spans="1:11" x14ac:dyDescent="0.25">
      <c r="A5" s="11" t="s">
        <v>9</v>
      </c>
      <c r="B5" s="46">
        <f>_xlfn.BINOM.DIST(1,1,0.3,FALSE)</f>
        <v>0.3</v>
      </c>
      <c r="C5" s="48" t="s">
        <v>15</v>
      </c>
    </row>
    <row r="6" spans="1:11" x14ac:dyDescent="0.25">
      <c r="A6" s="4" t="s">
        <v>10</v>
      </c>
      <c r="B6" s="47">
        <f>_xlfn.BINOM.DIST(5,5,0.3,FALSE)</f>
        <v>2.429999999999999E-3</v>
      </c>
      <c r="C6" s="49" t="s">
        <v>13</v>
      </c>
      <c r="K6" t="s">
        <v>12</v>
      </c>
    </row>
    <row r="7" spans="1:11" x14ac:dyDescent="0.25">
      <c r="A7" s="4" t="s">
        <v>6</v>
      </c>
      <c r="B7" s="47">
        <f>_xlfn.BINOM.DIST(5,5,0.7,FALSE)</f>
        <v>0.16806999999999994</v>
      </c>
      <c r="C7" s="49" t="s">
        <v>14</v>
      </c>
      <c r="K7" s="1">
        <f>_xlfn.BINOM.DIST(1,1,0.3,FALSE)</f>
        <v>0.3</v>
      </c>
    </row>
    <row r="8" spans="1:11" x14ac:dyDescent="0.25">
      <c r="A8" s="4" t="s">
        <v>8</v>
      </c>
      <c r="B8" s="47">
        <f>1 - _xlfn.BINOM.DIST(1,4,0.3,TRUE)</f>
        <v>0.34829999999999994</v>
      </c>
      <c r="C8" s="49" t="s">
        <v>16</v>
      </c>
      <c r="K8" s="1">
        <f>_xlfn.BINOM.DIST(5,8,0.55,FALSE)</f>
        <v>0.25682601656249998</v>
      </c>
    </row>
    <row r="9" spans="1:11" x14ac:dyDescent="0.25">
      <c r="A9" s="4" t="s">
        <v>50</v>
      </c>
      <c r="B9" s="4">
        <f>_xlfn.BINOM.DIST.RANGE(4,0.3,2,4)</f>
        <v>0.34829999999999994</v>
      </c>
      <c r="C9" s="3" t="str">
        <f ca="1">_xlfn.FORMULATEXT(B9)</f>
        <v>=BINOM.VERT.BEREICH(4;0,3;2;4)</v>
      </c>
      <c r="K9" s="1">
        <f t="shared" ref="K9" si="0">_xlfn.BINOM.DIST(3,4,0.55,FALSE)</f>
        <v>0.29947499999999999</v>
      </c>
    </row>
    <row r="11" spans="1:11" x14ac:dyDescent="0.25">
      <c r="K11">
        <f>1- _xlfn.BINOM.DIST(2,4, 11/20,TRUE)</f>
        <v>0.39098125000000006</v>
      </c>
    </row>
  </sheetData>
  <mergeCells count="1">
    <mergeCell ref="A1:C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A17" sqref="A17"/>
    </sheetView>
  </sheetViews>
  <sheetFormatPr baseColWidth="10" defaultRowHeight="15" x14ac:dyDescent="0.25"/>
  <cols>
    <col min="1" max="1" width="6.42578125" customWidth="1"/>
    <col min="2" max="2" width="5.85546875" customWidth="1"/>
    <col min="3" max="3" width="6.5703125" customWidth="1"/>
    <col min="4" max="4" width="5.85546875" customWidth="1"/>
    <col min="5" max="5" width="6.42578125" customWidth="1"/>
    <col min="6" max="6" width="5.85546875" customWidth="1"/>
    <col min="7" max="7" width="5.28515625" customWidth="1"/>
    <col min="8" max="8" width="5.85546875" customWidth="1"/>
    <col min="9" max="9" width="6.42578125" customWidth="1"/>
    <col min="10" max="11" width="5.85546875" customWidth="1"/>
    <col min="12" max="12" width="16.85546875" customWidth="1"/>
  </cols>
  <sheetData>
    <row r="1" spans="1:14" ht="17.25" x14ac:dyDescent="0.3">
      <c r="A1" s="110" t="s">
        <v>54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3" spans="1:14" ht="16.5" thickBot="1" x14ac:dyDescent="0.3">
      <c r="A3" s="10" t="s">
        <v>21</v>
      </c>
      <c r="B3" s="10"/>
      <c r="C3" s="10"/>
      <c r="D3" s="10"/>
    </row>
    <row r="4" spans="1:14" ht="19.5" customHeight="1" thickBot="1" x14ac:dyDescent="0.3">
      <c r="A4" s="33">
        <v>7</v>
      </c>
      <c r="B4" s="34">
        <v>2</v>
      </c>
      <c r="C4" s="35">
        <v>1</v>
      </c>
      <c r="F4" s="16">
        <f>SUM(A4:C4)</f>
        <v>10</v>
      </c>
    </row>
    <row r="5" spans="1:14" ht="23.25" customHeight="1" thickTop="1" thickBot="1" x14ac:dyDescent="0.4">
      <c r="A5" s="36">
        <v>0</v>
      </c>
      <c r="B5" s="37">
        <v>45</v>
      </c>
      <c r="C5" s="38">
        <v>30</v>
      </c>
      <c r="E5" s="109" t="s">
        <v>20</v>
      </c>
      <c r="F5" s="109"/>
      <c r="G5" s="109"/>
    </row>
    <row r="6" spans="1:14" x14ac:dyDescent="0.25">
      <c r="A6" s="56"/>
      <c r="B6" s="56"/>
      <c r="C6" s="57">
        <f>A4/F4</f>
        <v>0.7</v>
      </c>
      <c r="D6" s="56"/>
      <c r="E6" s="58">
        <f>B4/F4</f>
        <v>0.2</v>
      </c>
      <c r="F6" s="56"/>
      <c r="G6" s="56"/>
      <c r="H6" s="56"/>
      <c r="I6" s="59">
        <f>C4/F4</f>
        <v>0.1</v>
      </c>
      <c r="J6" s="56"/>
      <c r="K6" s="56"/>
      <c r="L6" s="60">
        <f>SUM(C6:I6)</f>
        <v>0.99999999999999989</v>
      </c>
      <c r="N6" s="13"/>
    </row>
    <row r="7" spans="1:14" x14ac:dyDescent="0.25">
      <c r="E7" s="20"/>
    </row>
    <row r="9" spans="1:14" ht="20.25" customHeight="1" x14ac:dyDescent="0.25">
      <c r="B9" s="19" t="s">
        <v>17</v>
      </c>
      <c r="C9" s="12"/>
      <c r="D9" s="1"/>
      <c r="E9" s="1"/>
      <c r="F9" s="18" t="s">
        <v>18</v>
      </c>
      <c r="G9" s="1"/>
      <c r="H9" s="1"/>
      <c r="I9" s="1"/>
      <c r="J9" s="17" t="s">
        <v>19</v>
      </c>
    </row>
    <row r="11" spans="1:14" x14ac:dyDescent="0.25">
      <c r="A11" s="22">
        <f>A4/F4</f>
        <v>0.7</v>
      </c>
      <c r="B11" s="21">
        <f>B4/F4</f>
        <v>0.2</v>
      </c>
      <c r="C11" s="22">
        <f>C4/F4</f>
        <v>0.1</v>
      </c>
      <c r="E11" s="22">
        <f>A4/F4</f>
        <v>0.7</v>
      </c>
      <c r="F11" s="21">
        <f>B4/F4</f>
        <v>0.2</v>
      </c>
      <c r="G11" s="22">
        <f>C4/F4</f>
        <v>0.1</v>
      </c>
      <c r="I11" s="22">
        <f>A4/F4</f>
        <v>0.7</v>
      </c>
      <c r="J11" s="21">
        <f>B4/F4</f>
        <v>0.2</v>
      </c>
      <c r="K11" s="22">
        <f>C4/F4</f>
        <v>0.1</v>
      </c>
    </row>
    <row r="14" spans="1:14" ht="22.5" customHeight="1" x14ac:dyDescent="0.25">
      <c r="A14" s="19" t="s">
        <v>17</v>
      </c>
      <c r="B14" s="14" t="s">
        <v>18</v>
      </c>
      <c r="C14" s="15" t="s">
        <v>19</v>
      </c>
      <c r="D14" s="16"/>
      <c r="E14" s="19" t="s">
        <v>17</v>
      </c>
      <c r="F14" s="14" t="s">
        <v>18</v>
      </c>
      <c r="G14" s="15" t="s">
        <v>19</v>
      </c>
      <c r="H14" s="16"/>
      <c r="I14" s="19" t="s">
        <v>17</v>
      </c>
      <c r="J14" s="14" t="s">
        <v>18</v>
      </c>
      <c r="K14" s="15" t="s">
        <v>19</v>
      </c>
    </row>
    <row r="15" spans="1:14" ht="15.75" thickBot="1" x14ac:dyDescent="0.3">
      <c r="L15" s="21" t="s">
        <v>51</v>
      </c>
    </row>
    <row r="16" spans="1:14" ht="18.75" customHeight="1" thickBot="1" x14ac:dyDescent="0.3">
      <c r="A16" s="25" t="s">
        <v>24</v>
      </c>
      <c r="B16" s="25" t="s">
        <v>25</v>
      </c>
      <c r="C16" s="25" t="s">
        <v>26</v>
      </c>
      <c r="D16" s="24"/>
      <c r="E16" s="25" t="s">
        <v>27</v>
      </c>
      <c r="F16" s="25" t="s">
        <v>28</v>
      </c>
      <c r="G16" s="25" t="s">
        <v>29</v>
      </c>
      <c r="H16" s="24"/>
      <c r="I16" s="25" t="s">
        <v>30</v>
      </c>
      <c r="J16" s="25" t="s">
        <v>31</v>
      </c>
      <c r="K16" s="26" t="s">
        <v>32</v>
      </c>
      <c r="L16" s="27">
        <f>_xlfn.PERMUTATIONA(3,2)</f>
        <v>9</v>
      </c>
    </row>
    <row r="17" spans="1:12" x14ac:dyDescent="0.25">
      <c r="A17" s="61">
        <f>C6*A11</f>
        <v>0.48999999999999994</v>
      </c>
      <c r="B17" s="61">
        <f>C6*B11</f>
        <v>0.13999999999999999</v>
      </c>
      <c r="C17" s="61">
        <f>C6*C11</f>
        <v>6.9999999999999993E-2</v>
      </c>
      <c r="D17" s="62"/>
      <c r="E17" s="61">
        <f>E6*E11</f>
        <v>0.13999999999999999</v>
      </c>
      <c r="F17" s="61">
        <f>E6*F11</f>
        <v>4.0000000000000008E-2</v>
      </c>
      <c r="G17" s="61">
        <f>E6*G11</f>
        <v>2.0000000000000004E-2</v>
      </c>
      <c r="H17" s="62"/>
      <c r="I17" s="61">
        <f>I6*I11</f>
        <v>6.9999999999999993E-2</v>
      </c>
      <c r="J17" s="61">
        <f>I6*J11</f>
        <v>2.0000000000000004E-2</v>
      </c>
      <c r="K17" s="61">
        <f>I6*K11</f>
        <v>1.0000000000000002E-2</v>
      </c>
      <c r="L17" s="63">
        <f>SUM(A17:K17)</f>
        <v>0.99999999999999989</v>
      </c>
    </row>
    <row r="18" spans="1:12" ht="15.75" x14ac:dyDescent="0.25">
      <c r="A18" s="30">
        <f>A5+A5</f>
        <v>0</v>
      </c>
      <c r="B18" s="30">
        <f>A5+B5</f>
        <v>45</v>
      </c>
      <c r="C18" s="30">
        <f>A5+C5</f>
        <v>30</v>
      </c>
      <c r="D18" s="10"/>
      <c r="E18" s="30">
        <f>B5+A5</f>
        <v>45</v>
      </c>
      <c r="F18" s="30">
        <f>B5+B5</f>
        <v>90</v>
      </c>
      <c r="G18" s="30">
        <f>B5+C5</f>
        <v>75</v>
      </c>
      <c r="H18" s="10"/>
      <c r="I18" s="30">
        <f>C5+A5</f>
        <v>30</v>
      </c>
      <c r="J18" s="30">
        <f>C5+B5</f>
        <v>75</v>
      </c>
      <c r="K18" s="30">
        <f>C5+C5</f>
        <v>60</v>
      </c>
      <c r="L18" s="28" t="s">
        <v>33</v>
      </c>
    </row>
    <row r="19" spans="1:12" x14ac:dyDescent="0.25">
      <c r="A19" t="str">
        <f>IF(A18&gt;=45,"ja", " ")</f>
        <v xml:space="preserve"> 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2" ht="15.75" x14ac:dyDescent="0.25">
      <c r="A20" s="23" t="s">
        <v>47</v>
      </c>
      <c r="B20" s="23">
        <f>SUMIF($A$18:$K$18,"&gt;=45",$A$17:$K$17)</f>
        <v>0.37</v>
      </c>
      <c r="C20" s="29"/>
      <c r="D20" s="23" t="s">
        <v>48</v>
      </c>
      <c r="E20" s="23">
        <f>SUMIF($A$18:$K$18,"&lt;=75",$A$17:$K$17)-SUMIF($A$18:$K$18,"&gt;=30",$A$17:$K$17)</f>
        <v>0.44999999999999984</v>
      </c>
      <c r="F20" s="29"/>
      <c r="G20" s="23" t="s">
        <v>49</v>
      </c>
      <c r="H20" s="23">
        <f>SUMIF($A$18:$K$18,"=45",$A$17:$K$17)</f>
        <v>0.27999999999999997</v>
      </c>
    </row>
    <row r="23" spans="1:12" x14ac:dyDescent="0.25">
      <c r="A23" t="str">
        <f>CONCATENATE($B$9,A14)</f>
        <v>NN</v>
      </c>
      <c r="B23" t="str">
        <f t="shared" ref="B23:C23" si="0">CONCATENATE($B$9,B14)</f>
        <v>NG1</v>
      </c>
      <c r="C23" t="str">
        <f t="shared" si="0"/>
        <v>NG2</v>
      </c>
    </row>
  </sheetData>
  <mergeCells count="2">
    <mergeCell ref="E5:G5"/>
    <mergeCell ref="A1:L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zoomScaleNormal="100" workbookViewId="0">
      <selection activeCell="F15" sqref="F15"/>
    </sheetView>
  </sheetViews>
  <sheetFormatPr baseColWidth="10" defaultRowHeight="15" x14ac:dyDescent="0.25"/>
  <cols>
    <col min="1" max="1" width="27.5703125" customWidth="1"/>
    <col min="2" max="10" width="6.7109375" customWidth="1"/>
    <col min="11" max="11" width="3.5703125" customWidth="1"/>
    <col min="12" max="12" width="7.85546875" customWidth="1"/>
    <col min="13" max="13" width="13.5703125" customWidth="1"/>
  </cols>
  <sheetData>
    <row r="1" spans="1:13" x14ac:dyDescent="0.25">
      <c r="A1" s="64" t="s">
        <v>69</v>
      </c>
      <c r="B1" s="79"/>
      <c r="C1" s="80" t="s">
        <v>17</v>
      </c>
      <c r="D1" s="81"/>
      <c r="E1" s="73"/>
      <c r="F1" s="74" t="s">
        <v>18</v>
      </c>
      <c r="G1" s="75"/>
      <c r="H1" s="76"/>
      <c r="I1" s="77" t="s">
        <v>19</v>
      </c>
      <c r="J1" s="78"/>
      <c r="L1" s="64" t="s">
        <v>73</v>
      </c>
    </row>
    <row r="2" spans="1:13" x14ac:dyDescent="0.25">
      <c r="A2" s="64" t="s">
        <v>71</v>
      </c>
      <c r="B2" s="65"/>
      <c r="C2" s="31">
        <v>0</v>
      </c>
      <c r="D2" s="66"/>
      <c r="E2" s="65"/>
      <c r="F2" s="31">
        <v>45</v>
      </c>
      <c r="G2" s="66"/>
      <c r="H2" s="65"/>
      <c r="I2" s="31">
        <v>30</v>
      </c>
      <c r="J2" s="66"/>
      <c r="L2" s="84"/>
    </row>
    <row r="3" spans="1:13" x14ac:dyDescent="0.25">
      <c r="A3" s="64" t="s">
        <v>70</v>
      </c>
      <c r="B3" s="65"/>
      <c r="C3" s="31">
        <v>7</v>
      </c>
      <c r="D3" s="66"/>
      <c r="E3" s="65"/>
      <c r="F3" s="31">
        <v>2</v>
      </c>
      <c r="G3" s="66"/>
      <c r="H3" s="65"/>
      <c r="I3" s="31">
        <v>1</v>
      </c>
      <c r="J3" s="66"/>
      <c r="L3" s="84">
        <f>SUM(C3:I3)</f>
        <v>10</v>
      </c>
    </row>
    <row r="4" spans="1:13" x14ac:dyDescent="0.25">
      <c r="A4" s="64" t="s">
        <v>72</v>
      </c>
      <c r="B4" s="67"/>
      <c r="C4" s="68">
        <f>C3/$L$3</f>
        <v>0.7</v>
      </c>
      <c r="D4" s="69"/>
      <c r="E4" s="67"/>
      <c r="F4" s="68">
        <f>F3/$L$3</f>
        <v>0.2</v>
      </c>
      <c r="G4" s="69"/>
      <c r="H4" s="67"/>
      <c r="I4" s="68">
        <f>I3/$L$3</f>
        <v>0.1</v>
      </c>
      <c r="J4" s="69"/>
      <c r="L4" s="84">
        <f>SUM(C4:I4)</f>
        <v>0.99999999999999989</v>
      </c>
    </row>
    <row r="5" spans="1:13" x14ac:dyDescent="0.25">
      <c r="B5" s="1"/>
      <c r="C5" s="1"/>
      <c r="D5" s="1"/>
      <c r="E5" s="1"/>
      <c r="F5" s="1"/>
      <c r="G5" s="1"/>
      <c r="H5" s="1"/>
      <c r="I5" s="1"/>
      <c r="J5" s="1"/>
      <c r="L5" s="84"/>
    </row>
    <row r="6" spans="1:13" x14ac:dyDescent="0.25">
      <c r="L6" s="84"/>
    </row>
    <row r="7" spans="1:13" x14ac:dyDescent="0.25">
      <c r="B7" s="111" t="s">
        <v>17</v>
      </c>
      <c r="C7" s="111"/>
      <c r="D7" s="112"/>
      <c r="E7" s="113" t="s">
        <v>18</v>
      </c>
      <c r="F7" s="114"/>
      <c r="G7" s="115"/>
      <c r="H7" s="116" t="s">
        <v>19</v>
      </c>
      <c r="I7" s="117"/>
      <c r="J7" s="118"/>
      <c r="L7" s="84"/>
    </row>
    <row r="8" spans="1:13" x14ac:dyDescent="0.25">
      <c r="B8" s="65"/>
      <c r="C8" s="31"/>
      <c r="D8" s="66"/>
      <c r="E8" s="65"/>
      <c r="F8" s="31"/>
      <c r="G8" s="66"/>
      <c r="H8" s="65"/>
      <c r="I8" s="31"/>
      <c r="J8" s="66"/>
      <c r="L8" s="84"/>
    </row>
    <row r="9" spans="1:13" x14ac:dyDescent="0.25">
      <c r="B9" s="65"/>
      <c r="C9" s="31"/>
      <c r="D9" s="66"/>
      <c r="E9" s="65"/>
      <c r="F9" s="31"/>
      <c r="G9" s="66"/>
      <c r="H9" s="65"/>
      <c r="I9" s="31"/>
      <c r="J9" s="66"/>
      <c r="L9" s="84"/>
    </row>
    <row r="10" spans="1:13" x14ac:dyDescent="0.25">
      <c r="B10" s="80" t="s">
        <v>17</v>
      </c>
      <c r="C10" s="82" t="s">
        <v>18</v>
      </c>
      <c r="D10" s="83" t="s">
        <v>19</v>
      </c>
      <c r="E10" s="80" t="s">
        <v>17</v>
      </c>
      <c r="F10" s="82" t="s">
        <v>18</v>
      </c>
      <c r="G10" s="83" t="s">
        <v>19</v>
      </c>
      <c r="H10" s="80" t="s">
        <v>17</v>
      </c>
      <c r="I10" s="82" t="s">
        <v>18</v>
      </c>
      <c r="J10" s="83" t="s">
        <v>19</v>
      </c>
      <c r="L10" s="84"/>
    </row>
    <row r="11" spans="1:13" x14ac:dyDescent="0.25">
      <c r="B11" s="67">
        <f>$C$4</f>
        <v>0.7</v>
      </c>
      <c r="C11" s="68">
        <f>$F$4</f>
        <v>0.2</v>
      </c>
      <c r="D11" s="69">
        <f>$I$4</f>
        <v>0.1</v>
      </c>
      <c r="E11" s="67">
        <f t="shared" ref="E11" si="0">$C$4</f>
        <v>0.7</v>
      </c>
      <c r="F11" s="68">
        <f t="shared" ref="F11" si="1">$F$4</f>
        <v>0.2</v>
      </c>
      <c r="G11" s="69">
        <f t="shared" ref="G11" si="2">$I$4</f>
        <v>0.1</v>
      </c>
      <c r="H11" s="67">
        <f t="shared" ref="H11" si="3">$C$4</f>
        <v>0.7</v>
      </c>
      <c r="I11" s="68">
        <f t="shared" ref="I11" si="4">$F$4</f>
        <v>0.2</v>
      </c>
      <c r="J11" s="69">
        <f t="shared" ref="J11" si="5">$I$4</f>
        <v>0.1</v>
      </c>
      <c r="L11" s="84"/>
    </row>
    <row r="12" spans="1:13" x14ac:dyDescent="0.25">
      <c r="B12" s="31"/>
      <c r="C12" s="31"/>
      <c r="D12" s="31"/>
      <c r="E12" s="31"/>
      <c r="F12" s="31"/>
      <c r="G12" s="31"/>
      <c r="H12" s="31"/>
      <c r="I12" s="31"/>
      <c r="J12" s="31"/>
      <c r="L12" s="84"/>
    </row>
    <row r="13" spans="1:13" x14ac:dyDescent="0.25">
      <c r="B13" s="32"/>
      <c r="C13" s="32"/>
      <c r="D13" s="32"/>
      <c r="E13" s="32"/>
      <c r="F13" s="32"/>
      <c r="G13" s="32"/>
      <c r="H13" s="32"/>
      <c r="I13" s="32"/>
      <c r="J13" s="32"/>
      <c r="L13" s="84"/>
    </row>
    <row r="14" spans="1:13" x14ac:dyDescent="0.25">
      <c r="A14" s="64" t="s">
        <v>74</v>
      </c>
      <c r="B14" s="72" t="s">
        <v>24</v>
      </c>
      <c r="C14" s="72" t="s">
        <v>25</v>
      </c>
      <c r="D14" s="72" t="s">
        <v>26</v>
      </c>
      <c r="E14" s="72" t="s">
        <v>27</v>
      </c>
      <c r="F14" s="72" t="s">
        <v>28</v>
      </c>
      <c r="G14" s="72" t="s">
        <v>29</v>
      </c>
      <c r="H14" s="72" t="s">
        <v>30</v>
      </c>
      <c r="I14" s="72" t="s">
        <v>31</v>
      </c>
      <c r="J14" s="72" t="s">
        <v>32</v>
      </c>
      <c r="L14" s="84">
        <f>_xlfn.PERMUTATIONA(3,2)</f>
        <v>9</v>
      </c>
      <c r="M14" s="71" t="s">
        <v>75</v>
      </c>
    </row>
    <row r="15" spans="1:13" x14ac:dyDescent="0.25">
      <c r="A15" s="64" t="s">
        <v>72</v>
      </c>
      <c r="B15" s="70">
        <f>B11*$C$4</f>
        <v>0.48999999999999994</v>
      </c>
      <c r="C15" s="70">
        <f t="shared" ref="C15:D15" si="6">C11*$C$4</f>
        <v>0.13999999999999999</v>
      </c>
      <c r="D15" s="70">
        <f t="shared" si="6"/>
        <v>6.9999999999999993E-2</v>
      </c>
      <c r="E15" s="70">
        <f>E11*$F$4</f>
        <v>0.13999999999999999</v>
      </c>
      <c r="F15" s="70">
        <f t="shared" ref="F15:G15" si="7">F11*$F$4</f>
        <v>4.0000000000000008E-2</v>
      </c>
      <c r="G15" s="70">
        <f t="shared" si="7"/>
        <v>2.0000000000000004E-2</v>
      </c>
      <c r="H15" s="70">
        <f>H11*$I$4</f>
        <v>6.9999999999999993E-2</v>
      </c>
      <c r="I15" s="70">
        <f t="shared" ref="I15:J15" si="8">I11*$I$4</f>
        <v>2.0000000000000004E-2</v>
      </c>
      <c r="J15" s="70">
        <f t="shared" si="8"/>
        <v>1.0000000000000002E-2</v>
      </c>
      <c r="L15" s="84">
        <f>SUM(B15:J15)</f>
        <v>0.99999999999999989</v>
      </c>
    </row>
    <row r="16" spans="1:13" x14ac:dyDescent="0.25">
      <c r="A16" s="64" t="s">
        <v>71</v>
      </c>
      <c r="B16" s="11">
        <f>C2+C2</f>
        <v>0</v>
      </c>
      <c r="C16" s="11">
        <f>C2+F2</f>
        <v>45</v>
      </c>
      <c r="D16" s="11">
        <f>C2+I2</f>
        <v>30</v>
      </c>
      <c r="E16" s="11">
        <f>F2+C2</f>
        <v>45</v>
      </c>
      <c r="F16" s="11">
        <f>F2+F2</f>
        <v>90</v>
      </c>
      <c r="G16" s="11">
        <f>F2+I2</f>
        <v>75</v>
      </c>
      <c r="H16" s="11">
        <f>I2+C2</f>
        <v>30</v>
      </c>
      <c r="I16" s="11">
        <f>I2+F2</f>
        <v>75</v>
      </c>
      <c r="J16" s="11">
        <f>I2+I2</f>
        <v>60</v>
      </c>
      <c r="L16" s="84"/>
    </row>
    <row r="18" spans="1:3" x14ac:dyDescent="0.25">
      <c r="A18" s="85" t="s">
        <v>76</v>
      </c>
      <c r="B18">
        <f>SUMIF(B16:J16,"&gt;=45",B15:J15)</f>
        <v>0.37</v>
      </c>
      <c r="C18" s="86" t="s">
        <v>79</v>
      </c>
    </row>
    <row r="19" spans="1:3" x14ac:dyDescent="0.25">
      <c r="A19" s="85" t="s">
        <v>77</v>
      </c>
      <c r="B19">
        <f>SUMIFS(B15:J15,B16:J16,"&gt;=30",B16:J16,"&lt;=75")</f>
        <v>0.47000000000000003</v>
      </c>
      <c r="C19" s="86" t="s">
        <v>80</v>
      </c>
    </row>
    <row r="20" spans="1:3" x14ac:dyDescent="0.25">
      <c r="A20" s="85" t="s">
        <v>78</v>
      </c>
      <c r="B20">
        <f>SUMIF(B16:J16,45,B15:J15)</f>
        <v>0.27999999999999997</v>
      </c>
      <c r="C20" s="86" t="s">
        <v>81</v>
      </c>
    </row>
  </sheetData>
  <mergeCells count="3">
    <mergeCell ref="B7:D7"/>
    <mergeCell ref="E7:G7"/>
    <mergeCell ref="H7:J7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D4"/>
    </sheetView>
  </sheetViews>
  <sheetFormatPr baseColWidth="10" defaultRowHeight="15" x14ac:dyDescent="0.25"/>
  <cols>
    <col min="1" max="4" width="10.5703125" customWidth="1"/>
    <col min="5" max="5" width="8.5703125" customWidth="1"/>
    <col min="6" max="6" width="22" customWidth="1"/>
  </cols>
  <sheetData>
    <row r="1" spans="1:6" x14ac:dyDescent="0.25">
      <c r="A1" s="52"/>
      <c r="B1" s="51" t="s">
        <v>9</v>
      </c>
      <c r="C1" s="51" t="s">
        <v>10</v>
      </c>
      <c r="D1" s="51" t="s">
        <v>6</v>
      </c>
    </row>
    <row r="2" spans="1:6" x14ac:dyDescent="0.25">
      <c r="A2" s="53" t="s">
        <v>9</v>
      </c>
      <c r="B2" s="1" t="s">
        <v>56</v>
      </c>
      <c r="C2" s="1" t="s">
        <v>57</v>
      </c>
      <c r="D2" s="1" t="s">
        <v>58</v>
      </c>
    </row>
    <row r="3" spans="1:6" x14ac:dyDescent="0.25">
      <c r="A3" s="53" t="s">
        <v>10</v>
      </c>
      <c r="B3" s="1" t="s">
        <v>59</v>
      </c>
      <c r="C3" s="1" t="s">
        <v>61</v>
      </c>
      <c r="D3" s="1" t="s">
        <v>60</v>
      </c>
    </row>
    <row r="4" spans="1:6" x14ac:dyDescent="0.25">
      <c r="A4" s="53" t="s">
        <v>6</v>
      </c>
      <c r="B4" s="1" t="s">
        <v>62</v>
      </c>
      <c r="C4" s="1" t="s">
        <v>63</v>
      </c>
      <c r="D4" s="1" t="s">
        <v>64</v>
      </c>
    </row>
    <row r="6" spans="1:6" x14ac:dyDescent="0.25">
      <c r="A6" s="119" t="s">
        <v>65</v>
      </c>
      <c r="B6" s="119"/>
      <c r="C6" s="119"/>
      <c r="D6" s="119"/>
      <c r="E6" s="55">
        <f>_xlfn.PERMUTATIONA(3,2)</f>
        <v>9</v>
      </c>
      <c r="F6" s="54" t="s">
        <v>67</v>
      </c>
    </row>
    <row r="7" spans="1:6" x14ac:dyDescent="0.25">
      <c r="A7" s="119" t="s">
        <v>66</v>
      </c>
      <c r="B7" s="119"/>
      <c r="C7" s="119"/>
      <c r="D7" s="119"/>
      <c r="E7" s="55">
        <f>PERMUT(3,2)</f>
        <v>6</v>
      </c>
      <c r="F7" s="54" t="s">
        <v>68</v>
      </c>
    </row>
    <row r="8" spans="1:6" x14ac:dyDescent="0.25">
      <c r="A8" s="50"/>
    </row>
  </sheetData>
  <mergeCells count="2">
    <mergeCell ref="A7:D7"/>
    <mergeCell ref="A6:D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B3" sqref="B3"/>
    </sheetView>
  </sheetViews>
  <sheetFormatPr baseColWidth="10" defaultRowHeight="15" x14ac:dyDescent="0.25"/>
  <cols>
    <col min="1" max="4" width="10.5703125" customWidth="1"/>
    <col min="5" max="5" width="8.5703125" customWidth="1"/>
    <col min="6" max="6" width="22" customWidth="1"/>
  </cols>
  <sheetData>
    <row r="1" spans="1:6" x14ac:dyDescent="0.25">
      <c r="A1" s="52"/>
      <c r="B1" s="51" t="s">
        <v>9</v>
      </c>
      <c r="C1" s="51" t="s">
        <v>10</v>
      </c>
      <c r="D1" s="51" t="s">
        <v>6</v>
      </c>
    </row>
    <row r="2" spans="1:6" x14ac:dyDescent="0.25">
      <c r="A2" s="53" t="s">
        <v>9</v>
      </c>
      <c r="B2" s="1" t="str">
        <f>$A2&amp;B$1</f>
        <v>AA</v>
      </c>
      <c r="C2" s="1" t="str">
        <f t="shared" ref="C2:D4" si="0">$A2&amp;C$1</f>
        <v>AB</v>
      </c>
      <c r="D2" s="1" t="str">
        <f t="shared" si="0"/>
        <v>AC</v>
      </c>
    </row>
    <row r="3" spans="1:6" x14ac:dyDescent="0.25">
      <c r="A3" s="53" t="s">
        <v>10</v>
      </c>
      <c r="B3" s="1" t="str">
        <f t="shared" ref="B3:B4" si="1">$A3&amp;B$1</f>
        <v>BA</v>
      </c>
      <c r="C3" s="1" t="str">
        <f t="shared" si="0"/>
        <v>BB</v>
      </c>
      <c r="D3" s="1" t="str">
        <f t="shared" si="0"/>
        <v>BC</v>
      </c>
    </row>
    <row r="4" spans="1:6" x14ac:dyDescent="0.25">
      <c r="A4" s="53" t="s">
        <v>6</v>
      </c>
      <c r="B4" s="1" t="str">
        <f t="shared" si="1"/>
        <v>CA</v>
      </c>
      <c r="C4" s="1" t="str">
        <f t="shared" si="0"/>
        <v>CB</v>
      </c>
      <c r="D4" s="1" t="str">
        <f t="shared" si="0"/>
        <v>CC</v>
      </c>
    </row>
    <row r="6" spans="1:6" x14ac:dyDescent="0.25">
      <c r="A6" s="119" t="s">
        <v>65</v>
      </c>
      <c r="B6" s="119"/>
      <c r="C6" s="119"/>
      <c r="D6" s="119"/>
      <c r="E6" s="55">
        <f>_xlfn.PERMUTATIONA(3,2)</f>
        <v>9</v>
      </c>
      <c r="F6" s="54" t="s">
        <v>67</v>
      </c>
    </row>
    <row r="7" spans="1:6" x14ac:dyDescent="0.25">
      <c r="A7" s="119" t="s">
        <v>66</v>
      </c>
      <c r="B7" s="119"/>
      <c r="C7" s="119"/>
      <c r="D7" s="119"/>
      <c r="E7" s="55">
        <f>PERMUT(3,2)</f>
        <v>6</v>
      </c>
      <c r="F7" s="54" t="s">
        <v>68</v>
      </c>
    </row>
    <row r="8" spans="1:6" x14ac:dyDescent="0.25">
      <c r="A8" s="50"/>
    </row>
  </sheetData>
  <mergeCells count="2">
    <mergeCell ref="A6:D6"/>
    <mergeCell ref="A7:D7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activeCell="J25" sqref="J25"/>
    </sheetView>
  </sheetViews>
  <sheetFormatPr baseColWidth="10" defaultRowHeight="15" x14ac:dyDescent="0.25"/>
  <cols>
    <col min="1" max="1" width="30.7109375" customWidth="1"/>
    <col min="2" max="10" width="6.5703125" customWidth="1"/>
  </cols>
  <sheetData>
    <row r="1" spans="1:15" ht="15.75" x14ac:dyDescent="0.25">
      <c r="A1" s="120" t="s">
        <v>55</v>
      </c>
      <c r="B1" s="120"/>
      <c r="C1" s="120"/>
      <c r="D1" s="120"/>
      <c r="E1" s="120"/>
      <c r="F1" s="120"/>
      <c r="G1" s="120"/>
      <c r="H1" s="120"/>
      <c r="I1" s="120"/>
      <c r="J1" s="120"/>
    </row>
    <row r="3" spans="1:15" ht="30" customHeight="1" x14ac:dyDescent="0.25">
      <c r="A3" s="87" t="s">
        <v>46</v>
      </c>
      <c r="B3" s="88">
        <v>1</v>
      </c>
      <c r="C3" s="88">
        <v>2</v>
      </c>
      <c r="D3" s="88">
        <v>3</v>
      </c>
      <c r="E3" s="88">
        <v>4</v>
      </c>
      <c r="F3" s="89" t="s">
        <v>35</v>
      </c>
      <c r="G3" s="88" t="s">
        <v>43</v>
      </c>
      <c r="H3" s="121" t="s">
        <v>44</v>
      </c>
      <c r="I3" s="121"/>
      <c r="J3" s="121"/>
      <c r="L3" s="39"/>
      <c r="M3" s="39"/>
      <c r="N3" s="39"/>
      <c r="O3" s="39"/>
    </row>
    <row r="4" spans="1:15" x14ac:dyDescent="0.25">
      <c r="A4" s="100" t="s">
        <v>39</v>
      </c>
      <c r="B4" s="4">
        <f>SUMPRODUCT(B11:D11,B12:D12)</f>
        <v>12</v>
      </c>
      <c r="C4" s="4">
        <f>SUMPRODUCT(B16:J16,B17:J17)</f>
        <v>24</v>
      </c>
      <c r="D4" s="4">
        <v>36</v>
      </c>
      <c r="E4" s="4">
        <v>48</v>
      </c>
      <c r="G4" s="42" t="s">
        <v>40</v>
      </c>
      <c r="K4" s="1"/>
      <c r="L4" s="39"/>
      <c r="M4" s="39"/>
      <c r="N4" s="39"/>
      <c r="O4" s="39"/>
    </row>
    <row r="5" spans="1:15" x14ac:dyDescent="0.25">
      <c r="A5" s="100" t="s">
        <v>36</v>
      </c>
      <c r="B5" s="2">
        <v>10</v>
      </c>
      <c r="C5" s="2">
        <v>20</v>
      </c>
      <c r="D5" s="2">
        <v>30</v>
      </c>
      <c r="E5" s="4">
        <v>40</v>
      </c>
      <c r="F5" s="41"/>
      <c r="G5" s="42" t="s">
        <v>37</v>
      </c>
      <c r="H5" s="41"/>
      <c r="I5" s="41"/>
      <c r="L5" s="39"/>
      <c r="M5" s="39"/>
      <c r="N5" s="39"/>
      <c r="O5" s="39"/>
    </row>
    <row r="6" spans="1:15" x14ac:dyDescent="0.25">
      <c r="A6" s="100" t="s">
        <v>41</v>
      </c>
      <c r="B6" s="105">
        <f>B4-B5</f>
        <v>2</v>
      </c>
      <c r="C6" s="105">
        <f>C4-C5</f>
        <v>4</v>
      </c>
      <c r="D6" s="106">
        <v>6</v>
      </c>
      <c r="E6" s="106">
        <v>8</v>
      </c>
      <c r="F6" s="31"/>
      <c r="G6" s="42" t="s">
        <v>38</v>
      </c>
      <c r="H6" s="32"/>
      <c r="I6" s="40"/>
      <c r="L6" s="39"/>
      <c r="M6" s="39"/>
      <c r="N6" s="39"/>
      <c r="O6" s="39"/>
    </row>
    <row r="7" spans="1:15" x14ac:dyDescent="0.25">
      <c r="A7" s="100" t="s">
        <v>42</v>
      </c>
      <c r="B7" s="2">
        <f>3^B3</f>
        <v>3</v>
      </c>
      <c r="C7" s="2">
        <f t="shared" ref="C7:E7" si="0">3^C3</f>
        <v>9</v>
      </c>
      <c r="D7" s="2">
        <f t="shared" si="0"/>
        <v>27</v>
      </c>
      <c r="E7" s="2">
        <f t="shared" si="0"/>
        <v>81</v>
      </c>
      <c r="F7" s="31"/>
      <c r="G7" s="42" t="s">
        <v>45</v>
      </c>
      <c r="H7" s="32"/>
      <c r="I7" s="40"/>
      <c r="L7" s="39"/>
      <c r="M7" s="39"/>
      <c r="N7" s="39"/>
      <c r="O7" s="39"/>
    </row>
    <row r="8" spans="1:15" x14ac:dyDescent="0.25">
      <c r="A8" s="91"/>
      <c r="F8" s="31"/>
      <c r="G8" s="31"/>
      <c r="H8" s="32"/>
      <c r="I8" s="40"/>
      <c r="L8" s="39"/>
      <c r="M8" s="39"/>
      <c r="N8" s="39"/>
      <c r="O8" s="39"/>
    </row>
    <row r="9" spans="1:15" x14ac:dyDescent="0.25">
      <c r="A9" s="91"/>
      <c r="B9" s="97" t="s">
        <v>17</v>
      </c>
      <c r="C9" s="98" t="s">
        <v>18</v>
      </c>
      <c r="D9" s="99" t="s">
        <v>19</v>
      </c>
      <c r="F9" s="31"/>
      <c r="G9" s="31"/>
      <c r="H9" s="32"/>
      <c r="I9" s="40"/>
      <c r="L9" s="39"/>
      <c r="M9" s="39"/>
      <c r="N9" s="39"/>
      <c r="O9" s="39"/>
    </row>
    <row r="10" spans="1:15" x14ac:dyDescent="0.25">
      <c r="A10" s="101" t="s">
        <v>70</v>
      </c>
      <c r="B10" s="4">
        <v>7</v>
      </c>
      <c r="C10" s="4">
        <v>2</v>
      </c>
      <c r="D10" s="4">
        <v>1</v>
      </c>
      <c r="E10" s="4">
        <v>10</v>
      </c>
      <c r="F10" s="100" t="s">
        <v>73</v>
      </c>
      <c r="G10" s="31"/>
      <c r="H10" s="32"/>
      <c r="I10" s="40"/>
      <c r="L10" s="39"/>
      <c r="M10" s="39"/>
      <c r="N10" s="39"/>
      <c r="O10" s="39"/>
    </row>
    <row r="11" spans="1:15" x14ac:dyDescent="0.25">
      <c r="A11" s="100" t="s">
        <v>82</v>
      </c>
      <c r="B11" s="96">
        <f>B10/$E$10</f>
        <v>0.7</v>
      </c>
      <c r="C11" s="96">
        <f t="shared" ref="C11:D11" si="1">C10/$E$10</f>
        <v>0.2</v>
      </c>
      <c r="D11" s="96">
        <f t="shared" si="1"/>
        <v>0.1</v>
      </c>
      <c r="F11" s="31"/>
      <c r="G11" s="31"/>
      <c r="H11" s="32"/>
      <c r="I11" s="40"/>
      <c r="L11" s="39"/>
      <c r="M11" s="39"/>
      <c r="N11" s="39"/>
      <c r="O11" s="39"/>
    </row>
    <row r="12" spans="1:15" ht="15.75" x14ac:dyDescent="0.25">
      <c r="A12" s="100" t="s">
        <v>34</v>
      </c>
      <c r="B12" s="102">
        <v>0</v>
      </c>
      <c r="C12" s="103">
        <v>45</v>
      </c>
      <c r="D12" s="104">
        <v>30</v>
      </c>
      <c r="F12" s="31"/>
      <c r="G12" s="31"/>
      <c r="H12" s="32"/>
      <c r="I12" s="40"/>
      <c r="L12" s="39"/>
      <c r="M12" s="39"/>
      <c r="N12" s="39"/>
      <c r="O12" s="39"/>
    </row>
    <row r="13" spans="1:15" ht="15.75" x14ac:dyDescent="0.25">
      <c r="A13" s="21"/>
      <c r="B13" s="90"/>
      <c r="C13" s="90"/>
      <c r="D13" s="90"/>
      <c r="F13" s="31"/>
      <c r="G13" s="31"/>
      <c r="H13" s="32"/>
      <c r="I13" s="40"/>
    </row>
    <row r="14" spans="1:15" x14ac:dyDescent="0.25">
      <c r="A14" s="92" t="s">
        <v>83</v>
      </c>
      <c r="B14" s="92"/>
      <c r="C14" s="92"/>
      <c r="D14" s="92"/>
      <c r="E14" s="92"/>
      <c r="F14" s="93"/>
      <c r="G14" s="93"/>
      <c r="H14" s="92"/>
      <c r="I14" s="94"/>
      <c r="J14" s="92"/>
    </row>
    <row r="15" spans="1:15" x14ac:dyDescent="0.25">
      <c r="A15" s="64" t="s">
        <v>74</v>
      </c>
      <c r="B15" s="95" t="s">
        <v>24</v>
      </c>
      <c r="C15" s="95" t="s">
        <v>25</v>
      </c>
      <c r="D15" s="95" t="s">
        <v>26</v>
      </c>
      <c r="E15" s="95" t="s">
        <v>27</v>
      </c>
      <c r="F15" s="95" t="s">
        <v>28</v>
      </c>
      <c r="G15" s="95" t="s">
        <v>29</v>
      </c>
      <c r="H15" s="95" t="s">
        <v>30</v>
      </c>
      <c r="I15" s="95" t="s">
        <v>31</v>
      </c>
      <c r="J15" s="95" t="s">
        <v>32</v>
      </c>
    </row>
    <row r="16" spans="1:15" x14ac:dyDescent="0.25">
      <c r="A16" s="64" t="s">
        <v>72</v>
      </c>
      <c r="B16" s="70">
        <f>'Zweistufige Wahrscheinlichk.'!B15</f>
        <v>0.48999999999999994</v>
      </c>
      <c r="C16" s="70">
        <f>'Zweistufige Wahrscheinlichk.'!C15</f>
        <v>0.13999999999999999</v>
      </c>
      <c r="D16" s="70">
        <f>'Zweistufige Wahrscheinlichk.'!D15</f>
        <v>6.9999999999999993E-2</v>
      </c>
      <c r="E16" s="70">
        <f>'Zweistufige Wahrscheinlichk.'!E15</f>
        <v>0.13999999999999999</v>
      </c>
      <c r="F16" s="70">
        <f>'Zweistufige Wahrscheinlichk.'!F15</f>
        <v>4.0000000000000008E-2</v>
      </c>
      <c r="G16" s="70">
        <f>'Zweistufige Wahrscheinlichk.'!G15</f>
        <v>2.0000000000000004E-2</v>
      </c>
      <c r="H16" s="70">
        <f>'Zweistufige Wahrscheinlichk.'!H15</f>
        <v>6.9999999999999993E-2</v>
      </c>
      <c r="I16" s="70">
        <f>'Zweistufige Wahrscheinlichk.'!I15</f>
        <v>2.0000000000000004E-2</v>
      </c>
      <c r="J16" s="70">
        <f>'Zweistufige Wahrscheinlichk.'!J15</f>
        <v>1.0000000000000002E-2</v>
      </c>
    </row>
    <row r="17" spans="1:11" x14ac:dyDescent="0.25">
      <c r="A17" s="64" t="s">
        <v>71</v>
      </c>
      <c r="B17" s="11">
        <f>'Zweistufige Wahrscheinlichk.'!B16</f>
        <v>0</v>
      </c>
      <c r="C17" s="11">
        <f>'Zweistufige Wahrscheinlichk.'!C16</f>
        <v>45</v>
      </c>
      <c r="D17" s="11">
        <f>'Zweistufige Wahrscheinlichk.'!D16</f>
        <v>30</v>
      </c>
      <c r="E17" s="11">
        <f>'Zweistufige Wahrscheinlichk.'!E16</f>
        <v>45</v>
      </c>
      <c r="F17" s="11">
        <f>'Zweistufige Wahrscheinlichk.'!F16</f>
        <v>90</v>
      </c>
      <c r="G17" s="11">
        <f>'Zweistufige Wahrscheinlichk.'!G16</f>
        <v>75</v>
      </c>
      <c r="H17" s="11">
        <f>'Zweistufige Wahrscheinlichk.'!H16</f>
        <v>30</v>
      </c>
      <c r="I17" s="11">
        <f>'Zweistufige Wahrscheinlichk.'!I16</f>
        <v>75</v>
      </c>
      <c r="J17" s="11">
        <f>'Zweistufige Wahrscheinlichk.'!J16</f>
        <v>60</v>
      </c>
      <c r="K17" s="1"/>
    </row>
  </sheetData>
  <mergeCells count="2">
    <mergeCell ref="A1:J1"/>
    <mergeCell ref="H3:J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Abb. 4.30</vt:lpstr>
      <vt:lpstr>Abb. 4.32</vt:lpstr>
      <vt:lpstr>Abb. 4.33</vt:lpstr>
      <vt:lpstr>Zweistufige Wahrscheinlichk.</vt:lpstr>
      <vt:lpstr>VARIATIONEN</vt:lpstr>
      <vt:lpstr>Kombinationen mit Formel</vt:lpstr>
      <vt:lpstr>Erwartungswerte</vt:lpstr>
      <vt:lpstr>G_1</vt:lpstr>
      <vt:lpstr>G_2</vt:lpstr>
      <vt:lpstr>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Maier</dc:creator>
  <cp:lastModifiedBy>Klara Muster</cp:lastModifiedBy>
  <cp:lastPrinted>2014-10-22T11:49:44Z</cp:lastPrinted>
  <dcterms:created xsi:type="dcterms:W3CDTF">2013-10-07T12:38:47Z</dcterms:created>
  <dcterms:modified xsi:type="dcterms:W3CDTF">2014-10-30T15:05:08Z</dcterms:modified>
</cp:coreProperties>
</file>