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9\"/>
    </mc:Choice>
  </mc:AlternateContent>
  <xr:revisionPtr revIDLastSave="0" documentId="13_ncr:1_{0BB320FD-510A-4C9D-992A-05731273E7FD}" xr6:coauthVersionLast="47" xr6:coauthVersionMax="47" xr10:uidLastSave="{00000000-0000-0000-0000-000000000000}"/>
  <bookViews>
    <workbookView xWindow="-120" yWindow="-120" windowWidth="20730" windowHeight="11160" activeTab="4" xr2:uid="{996FEFC1-532E-4FBC-B91F-46D3D0889CC9}"/>
  </bookViews>
  <sheets>
    <sheet name="RENDITE" sheetId="2" r:id="rId1"/>
    <sheet name="RENDITEFÄLL" sheetId="3" r:id="rId2"/>
    <sheet name="Zinstermine" sheetId="7" r:id="rId3"/>
    <sheet name="AUFGELZINSF" sheetId="10" r:id="rId4"/>
    <sheet name="AUFGELZINS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9" l="1"/>
  <c r="F3" i="9"/>
  <c r="F2" i="9"/>
  <c r="F4" i="9" s="1"/>
  <c r="E2" i="10"/>
  <c r="F7" i="7"/>
  <c r="F6" i="7"/>
  <c r="F5" i="7"/>
  <c r="F4" i="7"/>
  <c r="F3" i="7"/>
  <c r="F2" i="7"/>
  <c r="E9" i="3"/>
  <c r="B9" i="3"/>
  <c r="B10" i="2"/>
  <c r="B11" i="2" s="1"/>
  <c r="G2" i="7"/>
  <c r="C11" i="2"/>
  <c r="G3" i="9"/>
  <c r="G7" i="7"/>
  <c r="G3" i="7"/>
  <c r="C10" i="2"/>
  <c r="E10" i="3"/>
  <c r="G4" i="9"/>
  <c r="G5" i="7"/>
  <c r="G6" i="9"/>
  <c r="G2" i="9"/>
  <c r="E3" i="10"/>
  <c r="B10" i="3"/>
  <c r="G4" i="7"/>
  <c r="G6" i="7"/>
</calcChain>
</file>

<file path=xl/sharedStrings.xml><?xml version="1.0" encoding="utf-8"?>
<sst xmlns="http://schemas.openxmlformats.org/spreadsheetml/2006/main" count="65" uniqueCount="37">
  <si>
    <t>Emissionsdatum</t>
  </si>
  <si>
    <t>Nennwert</t>
  </si>
  <si>
    <t>Zahlungshäufigkeit</t>
  </si>
  <si>
    <t>Basis</t>
  </si>
  <si>
    <t>30/360</t>
  </si>
  <si>
    <t>Basis (Zinstage)</t>
  </si>
  <si>
    <t>Abrechnung</t>
  </si>
  <si>
    <t>Fälligkeit</t>
  </si>
  <si>
    <t>Zins</t>
  </si>
  <si>
    <t>Kurs</t>
  </si>
  <si>
    <t>Häufigkeit</t>
  </si>
  <si>
    <t>Rendite</t>
  </si>
  <si>
    <t>Rückzahlungswert</t>
  </si>
  <si>
    <t>Abrechnung, Kaufdatum</t>
  </si>
  <si>
    <t>Renditeberechnung mit Zinsausschüttung zum Fälligkeitsdatum</t>
  </si>
  <si>
    <t>Kursberechnung</t>
  </si>
  <si>
    <t>halbjährlich</t>
  </si>
  <si>
    <t>Zinsterminfunktionen</t>
  </si>
  <si>
    <t>Abrechnungsdatum</t>
  </si>
  <si>
    <t>Zinszahlungen</t>
  </si>
  <si>
    <t>Datum der nächsten Zinszahlung</t>
  </si>
  <si>
    <t>Datum der letzten Zinszahlung</t>
  </si>
  <si>
    <t>Tage bis zur nächsten Zinszahlung</t>
  </si>
  <si>
    <t>Tage zwischen letzter Zinszahlung und Abrechnung</t>
  </si>
  <si>
    <t>Tage der aktuellen Zinsperiode</t>
  </si>
  <si>
    <t>Anzahl Zinstermine zwischen Abrechnung und Fälligkeit</t>
  </si>
  <si>
    <t>Ergebnis</t>
  </si>
  <si>
    <t>Formel</t>
  </si>
  <si>
    <t>Zinstermin</t>
  </si>
  <si>
    <t>Aufgelaufene Stückzinsen</t>
  </si>
  <si>
    <t>Zinstage</t>
  </si>
  <si>
    <t>Emission</t>
  </si>
  <si>
    <t>Zinszahlung am Ende der Laufzeit</t>
  </si>
  <si>
    <t>Aufgelaufene Zinsen</t>
  </si>
  <si>
    <t>Nächster Zinstermin</t>
  </si>
  <si>
    <t>Stückzinsen ab Emission</t>
  </si>
  <si>
    <t>Periodische Zinszahlung - Aufgelaufene Zinsen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</si>
</sst>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left" indent="1"/>
    </xf>
    <xf numFmtId="3" fontId="0" fillId="0" borderId="0" xfId="0" applyNumberFormat="1"/>
    <xf numFmtId="0" fontId="0" fillId="2" borderId="0" xfId="0" applyFill="1"/>
    <xf numFmtId="0" fontId="2" fillId="3" borderId="0" xfId="0" applyFont="1" applyFill="1"/>
    <xf numFmtId="0" fontId="3" fillId="0" borderId="0" xfId="0" applyFont="1"/>
    <xf numFmtId="10" fontId="0" fillId="0" borderId="0" xfId="1" applyNumberFormat="1" applyFont="1"/>
    <xf numFmtId="2" fontId="0" fillId="0" borderId="0" xfId="0" applyNumberFormat="1"/>
    <xf numFmtId="164" fontId="0" fillId="0" borderId="0" xfId="0" applyNumberFormat="1"/>
    <xf numFmtId="10" fontId="2" fillId="3" borderId="0" xfId="1" applyNumberFormat="1" applyFont="1" applyFill="1"/>
    <xf numFmtId="2" fontId="2" fillId="3" borderId="0" xfId="0" applyNumberFormat="1" applyFont="1" applyFill="1"/>
    <xf numFmtId="10" fontId="0" fillId="0" borderId="0" xfId="0" applyNumberFormat="1"/>
    <xf numFmtId="44" fontId="0" fillId="0" borderId="0" xfId="2" applyFont="1"/>
    <xf numFmtId="14" fontId="2" fillId="3" borderId="0" xfId="0" applyNumberFormat="1" applyFont="1" applyFill="1"/>
    <xf numFmtId="14" fontId="0" fillId="2" borderId="0" xfId="0" applyNumberFormat="1" applyFill="1"/>
    <xf numFmtId="0" fontId="4" fillId="0" borderId="0" xfId="0" applyFont="1" applyFill="1"/>
    <xf numFmtId="0" fontId="0" fillId="4" borderId="0" xfId="0" applyFill="1"/>
    <xf numFmtId="14" fontId="2" fillId="4" borderId="0" xfId="0" applyNumberFormat="1" applyFont="1" applyFill="1"/>
    <xf numFmtId="0" fontId="2" fillId="4" borderId="0" xfId="0" applyFont="1" applyFill="1"/>
    <xf numFmtId="44" fontId="2" fillId="4" borderId="0" xfId="2" applyFont="1" applyFill="1"/>
    <xf numFmtId="0" fontId="0" fillId="5" borderId="0" xfId="0" applyFill="1"/>
    <xf numFmtId="0" fontId="2" fillId="5" borderId="0" xfId="0" applyFont="1" applyFill="1"/>
    <xf numFmtId="44" fontId="2" fillId="5" borderId="0" xfId="2" applyFont="1" applyFill="1"/>
    <xf numFmtId="14" fontId="0" fillId="5" borderId="0" xfId="0" applyNumberFormat="1" applyFill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0EE75-0775-4398-AB24-CD5327CA02DC}">
  <dimension ref="A1:C11"/>
  <sheetViews>
    <sheetView workbookViewId="0">
      <selection activeCell="F5" sqref="F5"/>
    </sheetView>
  </sheetViews>
  <sheetFormatPr baseColWidth="10" defaultRowHeight="15" x14ac:dyDescent="0.25"/>
  <cols>
    <col min="1" max="1" width="18.7109375" customWidth="1"/>
    <col min="3" max="3" width="31" bestFit="1" customWidth="1"/>
  </cols>
  <sheetData>
    <row r="1" spans="1:3" x14ac:dyDescent="0.25">
      <c r="A1" s="5" t="s">
        <v>0</v>
      </c>
      <c r="B1" s="1">
        <v>43831</v>
      </c>
    </row>
    <row r="2" spans="1:3" x14ac:dyDescent="0.25">
      <c r="A2" s="5" t="s">
        <v>6</v>
      </c>
      <c r="B2" s="1">
        <v>44474</v>
      </c>
    </row>
    <row r="3" spans="1:3" x14ac:dyDescent="0.25">
      <c r="A3" s="5" t="s">
        <v>7</v>
      </c>
      <c r="B3" s="1">
        <v>45658</v>
      </c>
    </row>
    <row r="4" spans="1:3" x14ac:dyDescent="0.25">
      <c r="A4" s="5" t="s">
        <v>8</v>
      </c>
      <c r="B4" s="10">
        <v>3.5000000000000003E-2</v>
      </c>
    </row>
    <row r="5" spans="1:3" x14ac:dyDescent="0.25">
      <c r="A5" s="5" t="s">
        <v>9</v>
      </c>
      <c r="B5" s="9">
        <v>95</v>
      </c>
    </row>
    <row r="6" spans="1:3" x14ac:dyDescent="0.25">
      <c r="A6" s="5" t="s">
        <v>12</v>
      </c>
      <c r="B6" s="9">
        <v>100</v>
      </c>
    </row>
    <row r="7" spans="1:3" x14ac:dyDescent="0.25">
      <c r="A7" s="5" t="s">
        <v>10</v>
      </c>
      <c r="B7">
        <v>1</v>
      </c>
    </row>
    <row r="8" spans="1:3" x14ac:dyDescent="0.25">
      <c r="A8" s="5" t="s">
        <v>3</v>
      </c>
      <c r="B8">
        <v>4</v>
      </c>
      <c r="C8" s="3" t="s">
        <v>4</v>
      </c>
    </row>
    <row r="10" spans="1:3" x14ac:dyDescent="0.25">
      <c r="A10" s="6" t="s">
        <v>11</v>
      </c>
      <c r="B10" s="11">
        <f>YIELD(B2,B3,B4,B5,B6,B7,B8)</f>
        <v>5.2119205114447661E-2</v>
      </c>
      <c r="C10" s="3" t="str">
        <f ca="1">_xlfn.FORMULATEXT(B10)</f>
        <v>=RENDITE(B2;B3;B4;B5;B6;B7;B8)</v>
      </c>
    </row>
    <row r="11" spans="1:3" x14ac:dyDescent="0.25">
      <c r="A11" s="6" t="s">
        <v>9</v>
      </c>
      <c r="B11" s="12">
        <f>PRICE(B2,B3,B4,B10,B6,B7,B8)</f>
        <v>95.000000000002458</v>
      </c>
      <c r="C11" s="3" t="str">
        <f ca="1">_xlfn.FORMULATEXT(B11)</f>
        <v>=KURS(B2;B3;B4;B10;B6;B7;B8)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4C3BF-1B2D-4A42-89A3-FD7EF566C2D1}">
  <dimension ref="A1:E10"/>
  <sheetViews>
    <sheetView workbookViewId="0">
      <selection activeCell="B9" sqref="B9"/>
    </sheetView>
  </sheetViews>
  <sheetFormatPr baseColWidth="10" defaultRowHeight="15" x14ac:dyDescent="0.25"/>
  <cols>
    <col min="1" max="1" width="22.7109375" bestFit="1" customWidth="1"/>
    <col min="3" max="3" width="30" customWidth="1"/>
    <col min="4" max="4" width="22.7109375" bestFit="1" customWidth="1"/>
  </cols>
  <sheetData>
    <row r="1" spans="1:5" ht="15.75" x14ac:dyDescent="0.25">
      <c r="A1" s="7" t="s">
        <v>14</v>
      </c>
      <c r="D1" s="7" t="s">
        <v>15</v>
      </c>
    </row>
    <row r="2" spans="1:5" x14ac:dyDescent="0.25">
      <c r="A2" s="5" t="s">
        <v>13</v>
      </c>
      <c r="B2" s="1">
        <v>44242</v>
      </c>
      <c r="D2" s="5" t="s">
        <v>13</v>
      </c>
      <c r="E2" s="1">
        <v>44242</v>
      </c>
    </row>
    <row r="3" spans="1:5" x14ac:dyDescent="0.25">
      <c r="A3" s="5" t="s">
        <v>7</v>
      </c>
      <c r="B3" s="1">
        <v>45261</v>
      </c>
      <c r="D3" s="5" t="s">
        <v>7</v>
      </c>
      <c r="E3" s="1">
        <v>45261</v>
      </c>
    </row>
    <row r="4" spans="1:5" x14ac:dyDescent="0.25">
      <c r="A4" s="5" t="s">
        <v>0</v>
      </c>
      <c r="B4" s="1">
        <v>44166</v>
      </c>
      <c r="D4" s="5" t="s">
        <v>0</v>
      </c>
      <c r="E4" s="1">
        <v>44166</v>
      </c>
    </row>
    <row r="5" spans="1:5" x14ac:dyDescent="0.25">
      <c r="A5" s="5" t="s">
        <v>8</v>
      </c>
      <c r="B5" s="13">
        <v>4.2500000000000003E-2</v>
      </c>
      <c r="D5" s="5" t="s">
        <v>8</v>
      </c>
      <c r="E5" s="13">
        <v>4.2500000000000003E-2</v>
      </c>
    </row>
    <row r="6" spans="1:5" x14ac:dyDescent="0.25">
      <c r="A6" s="5" t="s">
        <v>9</v>
      </c>
      <c r="B6" s="9">
        <v>97.8</v>
      </c>
      <c r="D6" s="5" t="s">
        <v>11</v>
      </c>
      <c r="E6" s="8">
        <v>5.0999999999999997E-2</v>
      </c>
    </row>
    <row r="7" spans="1:5" x14ac:dyDescent="0.25">
      <c r="A7" s="5" t="s">
        <v>3</v>
      </c>
      <c r="B7" s="2">
        <v>4</v>
      </c>
      <c r="C7" s="3" t="s">
        <v>4</v>
      </c>
      <c r="D7" s="5" t="s">
        <v>3</v>
      </c>
      <c r="E7" s="2">
        <v>4</v>
      </c>
    </row>
    <row r="9" spans="1:5" x14ac:dyDescent="0.25">
      <c r="A9" s="6" t="s">
        <v>11</v>
      </c>
      <c r="B9" s="11">
        <f>YIELDMAT(B2,B3,B4,B5,B6,B7)</f>
        <v>5.1049883400700748E-2</v>
      </c>
      <c r="D9" s="6" t="s">
        <v>9</v>
      </c>
      <c r="E9" s="12">
        <f>PRICEMAT(E2,E3,E4,E5,E6,E7)</f>
        <v>97.812038988814493</v>
      </c>
    </row>
    <row r="10" spans="1:5" x14ac:dyDescent="0.25">
      <c r="B10" s="3" t="str">
        <f ca="1">_xlfn.FORMULATEXT(B9)</f>
        <v>=RENDITEFÄLL(B2;B3;B4;B5;B6;B7)</v>
      </c>
      <c r="E10" t="str">
        <f ca="1">_xlfn.FORMULATEXT(E9)</f>
        <v>=KURSFÄLLIG(E2;E3;E4;E5;E6;E7)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D587-0D07-41AF-843C-E2C387A3F77D}">
  <dimension ref="A1:G7"/>
  <sheetViews>
    <sheetView workbookViewId="0">
      <selection activeCell="F5" sqref="F5"/>
    </sheetView>
  </sheetViews>
  <sheetFormatPr baseColWidth="10" defaultRowHeight="15" x14ac:dyDescent="0.25"/>
  <cols>
    <col min="1" max="1" width="18.7109375" customWidth="1"/>
    <col min="4" max="4" width="5.28515625" customWidth="1"/>
    <col min="5" max="5" width="45.7109375" customWidth="1"/>
    <col min="7" max="7" width="31" customWidth="1"/>
  </cols>
  <sheetData>
    <row r="1" spans="1:7" ht="15.75" x14ac:dyDescent="0.25">
      <c r="A1" s="7" t="s">
        <v>17</v>
      </c>
      <c r="E1" s="6" t="s">
        <v>28</v>
      </c>
      <c r="F1" s="6" t="s">
        <v>26</v>
      </c>
      <c r="G1" s="6" t="s">
        <v>27</v>
      </c>
    </row>
    <row r="2" spans="1:7" x14ac:dyDescent="0.25">
      <c r="E2" s="17" t="s">
        <v>20</v>
      </c>
      <c r="F2" s="16">
        <f>COUPNCD(B3,B4,B5,B6)</f>
        <v>44562</v>
      </c>
      <c r="G2" s="3" t="str">
        <f ca="1">_xlfn.FORMULATEXT(F2)</f>
        <v>=ZINSTERMNZ(B3;B4;B5;B6)</v>
      </c>
    </row>
    <row r="3" spans="1:7" x14ac:dyDescent="0.25">
      <c r="A3" s="5" t="s">
        <v>18</v>
      </c>
      <c r="B3" s="15">
        <v>44297</v>
      </c>
      <c r="E3" s="17" t="s">
        <v>21</v>
      </c>
      <c r="F3" s="16">
        <f>COUPPCD(B3,B4,B5,B6)</f>
        <v>44197</v>
      </c>
      <c r="G3" s="3" t="str">
        <f ca="1">_xlfn.FORMULATEXT(F3)</f>
        <v>=ZINSTERMVZ(B3;B4;B5;B6)</v>
      </c>
    </row>
    <row r="4" spans="1:7" x14ac:dyDescent="0.25">
      <c r="A4" s="5" t="s">
        <v>7</v>
      </c>
      <c r="B4" s="15">
        <v>44927</v>
      </c>
      <c r="E4" s="17" t="s">
        <v>22</v>
      </c>
      <c r="F4" s="5">
        <f>COUPDAYSNC(B3,B4,B5,B6)</f>
        <v>260</v>
      </c>
      <c r="G4" s="3" t="str">
        <f ca="1">_xlfn.FORMULATEXT(F4)</f>
        <v>=ZINSTERMTAGNZ(B3;B4;B5;B6)</v>
      </c>
    </row>
    <row r="5" spans="1:7" x14ac:dyDescent="0.25">
      <c r="A5" s="5" t="s">
        <v>19</v>
      </c>
      <c r="B5" s="6">
        <v>1</v>
      </c>
      <c r="C5" t="s">
        <v>16</v>
      </c>
      <c r="E5" s="17" t="s">
        <v>23</v>
      </c>
      <c r="F5" s="5">
        <f>COUPDAYBS(B3,B4,B5,B6)</f>
        <v>100</v>
      </c>
      <c r="G5" s="3" t="str">
        <f ca="1">_xlfn.FORMULATEXT(F5)</f>
        <v>=ZINSTERMTAGVA(B3;B4;B5;B6)</v>
      </c>
    </row>
    <row r="6" spans="1:7" x14ac:dyDescent="0.25">
      <c r="A6" s="5" t="s">
        <v>3</v>
      </c>
      <c r="B6" s="6">
        <v>4</v>
      </c>
      <c r="C6" t="s">
        <v>4</v>
      </c>
      <c r="E6" s="17" t="s">
        <v>24</v>
      </c>
      <c r="F6" s="5">
        <f>COUPDAYS(B3,B4,B5,B6)</f>
        <v>360</v>
      </c>
      <c r="G6" s="3" t="str">
        <f t="shared" ref="G6:G7" ca="1" si="0">_xlfn.FORMULATEXT(F6)</f>
        <v>=ZINSTERMTAGE(B3;B4;B5;B6)</v>
      </c>
    </row>
    <row r="7" spans="1:7" x14ac:dyDescent="0.25">
      <c r="E7" s="17" t="s">
        <v>25</v>
      </c>
      <c r="F7" s="5">
        <f>COUPNUM(B3,B4,B5,B6)</f>
        <v>2</v>
      </c>
      <c r="G7" s="3" t="str">
        <f t="shared" ca="1" si="0"/>
        <v>=ZINSTERMZAHL(B3;B4;B5;B6)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759A9-5129-45F8-96C1-4A80B80481EA}">
  <dimension ref="A1:E6"/>
  <sheetViews>
    <sheetView workbookViewId="0">
      <selection activeCell="F18" sqref="F18"/>
    </sheetView>
  </sheetViews>
  <sheetFormatPr baseColWidth="10" defaultRowHeight="15" x14ac:dyDescent="0.25"/>
  <cols>
    <col min="1" max="1" width="17.28515625" bestFit="1" customWidth="1"/>
    <col min="3" max="3" width="10.28515625" customWidth="1"/>
    <col min="4" max="4" width="19.5703125" bestFit="1" customWidth="1"/>
  </cols>
  <sheetData>
    <row r="1" spans="1:5" ht="15.75" x14ac:dyDescent="0.25">
      <c r="A1" s="7" t="s">
        <v>32</v>
      </c>
    </row>
    <row r="2" spans="1:5" x14ac:dyDescent="0.25">
      <c r="A2" s="22" t="s">
        <v>31</v>
      </c>
      <c r="B2" s="1">
        <v>43101</v>
      </c>
      <c r="D2" s="23" t="s">
        <v>33</v>
      </c>
      <c r="E2" s="24">
        <f>ACCRINTM(B2,B3,B4,B5,B6)</f>
        <v>144.625</v>
      </c>
    </row>
    <row r="3" spans="1:5" x14ac:dyDescent="0.25">
      <c r="A3" s="22" t="s">
        <v>6</v>
      </c>
      <c r="B3" s="1">
        <v>44273</v>
      </c>
      <c r="E3" t="str">
        <f ca="1">_xlfn.FORMULATEXT(E2)</f>
        <v>=AUFGELZINSF(B2;B3;B4;B5;B6)</v>
      </c>
    </row>
    <row r="4" spans="1:5" x14ac:dyDescent="0.25">
      <c r="A4" s="22" t="s">
        <v>8</v>
      </c>
      <c r="B4" s="10">
        <v>4.4999999999999998E-2</v>
      </c>
    </row>
    <row r="5" spans="1:5" x14ac:dyDescent="0.25">
      <c r="A5" s="22" t="s">
        <v>1</v>
      </c>
      <c r="B5" s="14">
        <v>1000</v>
      </c>
    </row>
    <row r="6" spans="1:5" x14ac:dyDescent="0.25">
      <c r="A6" s="22" t="s">
        <v>3</v>
      </c>
      <c r="B6">
        <v>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DE930-37C5-4242-A39B-A9FE578EE3B7}">
  <dimension ref="A1:G8"/>
  <sheetViews>
    <sheetView tabSelected="1" workbookViewId="0">
      <selection activeCell="H11" sqref="H11"/>
    </sheetView>
  </sheetViews>
  <sheetFormatPr baseColWidth="10" defaultRowHeight="15" x14ac:dyDescent="0.25"/>
  <cols>
    <col min="1" max="1" width="18.7109375" customWidth="1"/>
    <col min="2" max="2" width="12.5703125" customWidth="1"/>
    <col min="3" max="3" width="10.28515625" customWidth="1"/>
    <col min="4" max="4" width="5.28515625" customWidth="1"/>
    <col min="5" max="5" width="25.140625" customWidth="1"/>
    <col min="6" max="6" width="12.42578125" customWidth="1"/>
    <col min="7" max="7" width="41.5703125" customWidth="1"/>
  </cols>
  <sheetData>
    <row r="1" spans="1:7" ht="15.75" x14ac:dyDescent="0.25">
      <c r="A1" s="7" t="s">
        <v>36</v>
      </c>
    </row>
    <row r="2" spans="1:7" x14ac:dyDescent="0.25">
      <c r="A2" s="22" t="s">
        <v>0</v>
      </c>
      <c r="B2" s="1">
        <v>43101</v>
      </c>
      <c r="E2" s="23" t="s">
        <v>34</v>
      </c>
      <c r="F2" s="25">
        <f>COUPNCD(B4,B3,B7,B8)</f>
        <v>44378</v>
      </c>
      <c r="G2" s="3" t="str">
        <f ca="1">_xlfn.FORMULATEXT(F2)</f>
        <v>=ZINSTERMNZ(B4;B3;B7;B8)</v>
      </c>
    </row>
    <row r="3" spans="1:7" x14ac:dyDescent="0.25">
      <c r="A3" s="22" t="s">
        <v>7</v>
      </c>
      <c r="B3" s="1">
        <v>46753</v>
      </c>
      <c r="E3" s="23" t="s">
        <v>30</v>
      </c>
      <c r="F3" s="22">
        <f>COUPDAYSNC(B4,B3,B7,B8)</f>
        <v>14</v>
      </c>
      <c r="G3" s="3" t="str">
        <f t="shared" ref="G3:G4" ca="1" si="0">_xlfn.FORMULATEXT(F3)</f>
        <v>=ZINSTERMTAGNZ(B4;B3;B7;B8)</v>
      </c>
    </row>
    <row r="4" spans="1:7" x14ac:dyDescent="0.25">
      <c r="A4" s="18" t="s">
        <v>6</v>
      </c>
      <c r="B4" s="19">
        <v>44364</v>
      </c>
      <c r="E4" s="20" t="s">
        <v>29</v>
      </c>
      <c r="F4" s="21">
        <f>ACCRINT(B2,F2,B4,B5,B6,B7,B8,FALSE)</f>
        <v>20.75</v>
      </c>
      <c r="G4" s="3" t="str">
        <f t="shared" ca="1" si="0"/>
        <v>=AUFGELZINS(B2;F2;B4;B5;B6;B7;B8;FALSCH)</v>
      </c>
    </row>
    <row r="5" spans="1:7" x14ac:dyDescent="0.25">
      <c r="A5" s="22" t="s">
        <v>8</v>
      </c>
      <c r="B5" s="10">
        <v>4.4999999999999998E-2</v>
      </c>
    </row>
    <row r="6" spans="1:7" x14ac:dyDescent="0.25">
      <c r="A6" s="22" t="s">
        <v>1</v>
      </c>
      <c r="B6" s="4">
        <v>1000</v>
      </c>
      <c r="E6" t="s">
        <v>35</v>
      </c>
      <c r="F6" s="14">
        <f>ACCRINT(B2,F2,B4,B5,B6,B7,B8,TRUE)</f>
        <v>155.75</v>
      </c>
      <c r="G6" s="3" t="str">
        <f ca="1">_xlfn.FORMULATEXT(F6)</f>
        <v>=AUFGELZINS(B2;F2;B4;B5;B6;B7;B8;WAHR)</v>
      </c>
    </row>
    <row r="7" spans="1:7" x14ac:dyDescent="0.25">
      <c r="A7" s="22" t="s">
        <v>2</v>
      </c>
      <c r="B7">
        <v>2</v>
      </c>
      <c r="C7" s="3" t="s">
        <v>16</v>
      </c>
    </row>
    <row r="8" spans="1:7" x14ac:dyDescent="0.25">
      <c r="A8" s="22" t="s">
        <v>5</v>
      </c>
      <c r="B8" s="2">
        <v>4</v>
      </c>
      <c r="C8" s="3" t="s">
        <v>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RENDITE</vt:lpstr>
      <vt:lpstr>RENDITEFÄLL</vt:lpstr>
      <vt:lpstr>Zinstermine</vt:lpstr>
      <vt:lpstr>AUFGELZINSF</vt:lpstr>
      <vt:lpstr>AUFGELZINS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2021-07-14T11:47:00Z</dcterms:created>
  <dcterms:modified xsi:type="dcterms:W3CDTF">2021-08-10T11:52:50Z</dcterms:modified>
</cp:coreProperties>
</file>