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9\"/>
    </mc:Choice>
  </mc:AlternateContent>
  <xr:revisionPtr revIDLastSave="0" documentId="13_ncr:1_{65C4631F-C5DC-40B9-9259-B53E8E157B54}" xr6:coauthVersionLast="47" xr6:coauthVersionMax="47" xr10:uidLastSave="{00000000-0000-0000-0000-000000000000}"/>
  <bookViews>
    <workbookView xWindow="-120" yWindow="-120" windowWidth="20730" windowHeight="11160" tabRatio="705" xr2:uid="{CCD06534-2B95-48C9-81E2-C82B8D5CF1D3}"/>
  </bookViews>
  <sheets>
    <sheet name="LIA" sheetId="3" r:id="rId1"/>
    <sheet name="LIA mit anteiliger Berechnung" sheetId="10" r:id="rId2"/>
    <sheet name="LIA Abschreibungsplan" sheetId="2" r:id="rId3"/>
    <sheet name="GDA" sheetId="6" r:id="rId4"/>
    <sheet name="GDA2" sheetId="9" r:id="rId5"/>
    <sheet name="GDA Abschreibungsplan" sheetId="8" r:id="rId6"/>
    <sheet name="DIA" sheetId="15" r:id="rId7"/>
    <sheet name="DIA (2)" sheetId="16" r:id="rId8"/>
    <sheet name="VDB und Vergleich" sheetId="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9" l="1"/>
  <c r="B8" i="9" s="1"/>
  <c r="E7" i="1"/>
  <c r="E8" i="1"/>
  <c r="E9" i="1"/>
  <c r="E10" i="1"/>
  <c r="E11" i="1"/>
  <c r="E12" i="1"/>
  <c r="E13" i="1"/>
  <c r="E14" i="1"/>
  <c r="E15" i="1"/>
  <c r="E16" i="1"/>
  <c r="C8" i="1"/>
  <c r="C9" i="1"/>
  <c r="C10" i="1"/>
  <c r="C11" i="1"/>
  <c r="C12" i="1"/>
  <c r="C13" i="1"/>
  <c r="C14" i="1"/>
  <c r="C15" i="1"/>
  <c r="C16" i="1"/>
  <c r="C7" i="1"/>
  <c r="C7" i="16"/>
  <c r="C8" i="16" s="1"/>
  <c r="B9" i="16"/>
  <c r="B10" i="16"/>
  <c r="B11" i="16"/>
  <c r="B12" i="16"/>
  <c r="B13" i="16"/>
  <c r="B14" i="16"/>
  <c r="B15" i="16"/>
  <c r="B16" i="16"/>
  <c r="B17" i="16"/>
  <c r="B8" i="16"/>
  <c r="E6" i="15"/>
  <c r="B6" i="15"/>
  <c r="B7" i="10"/>
  <c r="B6" i="10"/>
  <c r="B9" i="8"/>
  <c r="C8" i="8"/>
  <c r="B14" i="8"/>
  <c r="B15" i="8"/>
  <c r="B13" i="8"/>
  <c r="B12" i="8"/>
  <c r="B11" i="8"/>
  <c r="B10" i="8"/>
  <c r="B7" i="6"/>
  <c r="B7" i="3"/>
  <c r="B5" i="3"/>
  <c r="B18" i="2"/>
  <c r="B17" i="2"/>
  <c r="B16" i="2"/>
  <c r="B15" i="2"/>
  <c r="B14" i="2"/>
  <c r="B13" i="2"/>
  <c r="B12" i="2"/>
  <c r="B11" i="2"/>
  <c r="B10" i="2"/>
  <c r="B9" i="2"/>
  <c r="D8" i="1"/>
  <c r="D9" i="1"/>
  <c r="D10" i="1"/>
  <c r="D11" i="1"/>
  <c r="D12" i="1"/>
  <c r="D13" i="1"/>
  <c r="D14" i="1"/>
  <c r="D15" i="1"/>
  <c r="D16" i="1"/>
  <c r="D7" i="1"/>
  <c r="B8" i="1"/>
  <c r="B9" i="1"/>
  <c r="B10" i="1"/>
  <c r="B11" i="1"/>
  <c r="B12" i="1"/>
  <c r="B13" i="1"/>
  <c r="B14" i="1"/>
  <c r="B15" i="1"/>
  <c r="B16" i="1"/>
  <c r="B7" i="1"/>
  <c r="C7" i="6"/>
  <c r="C16" i="2"/>
  <c r="C13" i="2"/>
  <c r="C6" i="9"/>
  <c r="E17" i="2"/>
  <c r="C7" i="3"/>
  <c r="E13" i="2"/>
  <c r="C11" i="2"/>
  <c r="C14" i="2"/>
  <c r="C5" i="3"/>
  <c r="E18" i="2"/>
  <c r="E15" i="2"/>
  <c r="E9" i="2"/>
  <c r="C6" i="15"/>
  <c r="E11" i="2"/>
  <c r="C10" i="2"/>
  <c r="C12" i="2"/>
  <c r="C7" i="10"/>
  <c r="E10" i="2"/>
  <c r="E14" i="2"/>
  <c r="C9" i="2"/>
  <c r="C15" i="2"/>
  <c r="C17" i="2"/>
  <c r="C6" i="10"/>
  <c r="E12" i="2"/>
  <c r="C18" i="2"/>
  <c r="E16" i="2"/>
  <c r="C8" i="9"/>
  <c r="E17" i="1" l="1"/>
  <c r="C9" i="16"/>
  <c r="C10" i="16" s="1"/>
  <c r="C11" i="16" s="1"/>
  <c r="C12" i="16" s="1"/>
  <c r="C13" i="16" s="1"/>
  <c r="C14" i="16" s="1"/>
  <c r="C15" i="16" s="1"/>
  <c r="C16" i="16" s="1"/>
  <c r="C17" i="16" s="1"/>
  <c r="C9" i="8"/>
  <c r="C10" i="8" s="1"/>
  <c r="C11" i="8" s="1"/>
  <c r="C12" i="8" s="1"/>
  <c r="C13" i="8" s="1"/>
  <c r="C14" i="8" s="1"/>
  <c r="C15" i="8" s="1"/>
  <c r="D17" i="1"/>
  <c r="C17" i="1"/>
  <c r="B19" i="2"/>
  <c r="D9" i="2"/>
  <c r="D10" i="2" s="1"/>
  <c r="D11" i="2" s="1"/>
  <c r="D12" i="2" s="1"/>
  <c r="D13" i="2" s="1"/>
  <c r="D14" i="2" s="1"/>
  <c r="D15" i="2" s="1"/>
  <c r="D16" i="2" s="1"/>
  <c r="D17" i="2" s="1"/>
  <c r="D18" i="2" s="1"/>
  <c r="B17" i="1"/>
</calcChain>
</file>

<file path=xl/sharedStrings.xml><?xml version="1.0" encoding="utf-8"?>
<sst xmlns="http://schemas.openxmlformats.org/spreadsheetml/2006/main" count="73" uniqueCount="39">
  <si>
    <t>Vergleich der Abschreibungsmethoden</t>
  </si>
  <si>
    <t>Jahr</t>
  </si>
  <si>
    <t>Anschaffungswert</t>
  </si>
  <si>
    <t>Restwert</t>
  </si>
  <si>
    <t>Nutzungsdauer Jahre</t>
  </si>
  <si>
    <t>Faktor</t>
  </si>
  <si>
    <t>Lineare Abschreibung</t>
  </si>
  <si>
    <t>Lineare 
Abschreibung</t>
  </si>
  <si>
    <t>Geometrisch
degressive Abschreibung</t>
  </si>
  <si>
    <t>Formel</t>
  </si>
  <si>
    <t>Formeln</t>
  </si>
  <si>
    <t>Summe</t>
  </si>
  <si>
    <t>Nutzungsdauer</t>
  </si>
  <si>
    <t>Nutzungsdauer (Jahre)</t>
  </si>
  <si>
    <t>Abschreibungsbetrag</t>
  </si>
  <si>
    <t>Abschreibungsbetrag pro Periode</t>
  </si>
  <si>
    <t>Alternative Formel</t>
  </si>
  <si>
    <t>Zeitpunkt</t>
  </si>
  <si>
    <t>Abschreibungsfaktor</t>
  </si>
  <si>
    <t>Geometrisch degressive Abschreibung</t>
  </si>
  <si>
    <t>Abschreibungsbetrag im Jahr 3</t>
  </si>
  <si>
    <t>Geometrisch degressive Abschreibung mit GDA</t>
  </si>
  <si>
    <t>Restbuchwert</t>
  </si>
  <si>
    <t>Anschaffungszeitpunkt</t>
  </si>
  <si>
    <t>Anteiliger Abschreibungsbetrag im Jahr 2021 (11 Monate)</t>
  </si>
  <si>
    <t>anteilige Monate im Jahr 2021</t>
  </si>
  <si>
    <t>Alternative Berechnung</t>
  </si>
  <si>
    <t>Zeitpunkt, Jahr</t>
  </si>
  <si>
    <t>Anschaffungsdatum</t>
  </si>
  <si>
    <t>anteilige Monate Anschaffungsjahr</t>
  </si>
  <si>
    <t>Arithmetisch-degressive Abschreibung</t>
  </si>
  <si>
    <t>Nutzungsdauer, Jahre</t>
  </si>
  <si>
    <t>Abschreibungsbetrag im ersten Jahr</t>
  </si>
  <si>
    <t>Abschreibungsbetrag im letzten Jahr</t>
  </si>
  <si>
    <t>Abschreibung</t>
  </si>
  <si>
    <t>Linear</t>
  </si>
  <si>
    <t xml:space="preserve">Geometrisch-degressiv </t>
  </si>
  <si>
    <t>Arithmetisch-degressiv</t>
  </si>
  <si>
    <t>Geom. degr.&gt; Linear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</si>
</sst>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_ ;[Red]\-#,##0.00\ "/>
    <numFmt numFmtId="165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0" fillId="0" borderId="0" xfId="0" applyNumberFormat="1"/>
    <xf numFmtId="8" fontId="0" fillId="0" borderId="0" xfId="0" applyNumberFormat="1"/>
    <xf numFmtId="0" fontId="1" fillId="0" borderId="0" xfId="0" applyFont="1"/>
    <xf numFmtId="0" fontId="0" fillId="0" borderId="1" xfId="0" applyBorder="1"/>
    <xf numFmtId="164" fontId="0" fillId="0" borderId="0" xfId="0" applyNumberFormat="1"/>
    <xf numFmtId="164" fontId="0" fillId="0" borderId="1" xfId="0" applyNumberFormat="1" applyBorder="1"/>
    <xf numFmtId="164" fontId="1" fillId="0" borderId="0" xfId="0" applyNumberFormat="1" applyFont="1"/>
    <xf numFmtId="0" fontId="0" fillId="0" borderId="0" xfId="0" applyAlignment="1">
      <alignment horizontal="left" indent="1"/>
    </xf>
    <xf numFmtId="0" fontId="0" fillId="2" borderId="0" xfId="0" applyFill="1"/>
    <xf numFmtId="4" fontId="0" fillId="0" borderId="0" xfId="0" applyNumberFormat="1"/>
    <xf numFmtId="4" fontId="0" fillId="0" borderId="1" xfId="0" applyNumberFormat="1" applyBorder="1"/>
    <xf numFmtId="164" fontId="0" fillId="0" borderId="0" xfId="0" applyNumberFormat="1" applyAlignment="1">
      <alignment horizontal="left" indent="1"/>
    </xf>
    <xf numFmtId="164" fontId="0" fillId="0" borderId="1" xfId="0" applyNumberFormat="1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left" indent="1"/>
    </xf>
    <xf numFmtId="0" fontId="1" fillId="3" borderId="0" xfId="0" applyFont="1" applyFill="1"/>
    <xf numFmtId="8" fontId="1" fillId="3" borderId="0" xfId="0" applyNumberFormat="1" applyFont="1" applyFill="1"/>
    <xf numFmtId="8" fontId="1" fillId="0" borderId="0" xfId="0" applyNumberFormat="1" applyFont="1" applyFill="1"/>
    <xf numFmtId="165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/>
    <xf numFmtId="0" fontId="0" fillId="4" borderId="0" xfId="0" applyFill="1"/>
    <xf numFmtId="0" fontId="0" fillId="0" borderId="0" xfId="0" applyFill="1"/>
    <xf numFmtId="0" fontId="1" fillId="4" borderId="0" xfId="0" applyFont="1" applyFill="1" applyAlignment="1">
      <alignment wrapText="1"/>
    </xf>
    <xf numFmtId="8" fontId="1" fillId="5" borderId="0" xfId="0" applyNumberFormat="1" applyFont="1" applyFill="1"/>
    <xf numFmtId="0" fontId="0" fillId="3" borderId="0" xfId="0" applyFill="1"/>
    <xf numFmtId="3" fontId="1" fillId="3" borderId="0" xfId="0" applyNumberFormat="1" applyFont="1" applyFill="1"/>
    <xf numFmtId="0" fontId="0" fillId="2" borderId="1" xfId="0" applyFill="1" applyBorder="1"/>
    <xf numFmtId="3" fontId="0" fillId="0" borderId="1" xfId="0" applyNumberFormat="1" applyBorder="1"/>
    <xf numFmtId="0" fontId="1" fillId="4" borderId="0" xfId="0" applyFont="1" applyFill="1" applyAlignment="1">
      <alignment horizontal="center"/>
    </xf>
    <xf numFmtId="8" fontId="0" fillId="0" borderId="0" xfId="0" applyNumberFormat="1" applyAlignment="1">
      <alignment wrapText="1"/>
    </xf>
    <xf numFmtId="0" fontId="1" fillId="4" borderId="0" xfId="0" applyFont="1" applyFill="1" applyAlignment="1">
      <alignment horizontal="center" wrapText="1"/>
    </xf>
    <xf numFmtId="8" fontId="0" fillId="0" borderId="1" xfId="0" applyNumberFormat="1" applyBorder="1"/>
    <xf numFmtId="0" fontId="0" fillId="0" borderId="1" xfId="0" applyBorder="1" applyAlignment="1">
      <alignment horizontal="center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Lineare Abschreibung</a:t>
            </a:r>
          </a:p>
        </c:rich>
      </c:tx>
      <c:layout>
        <c:manualLayout>
          <c:xMode val="edge"/>
          <c:yMode val="edge"/>
          <c:x val="0.5380345581802275"/>
          <c:y val="8.796296296296296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Abschreibung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'LIA Abschreibungsplan'!$A$9:$A$18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'LIA Abschreibungsplan'!$B$9:$B$18</c:f>
              <c:numCache>
                <c:formatCode>#,##0.00_ ;[Red]\-#,##0.00\ </c:formatCode>
                <c:ptCount val="10"/>
                <c:pt idx="0">
                  <c:v>2000</c:v>
                </c:pt>
                <c:pt idx="1">
                  <c:v>2000</c:v>
                </c:pt>
                <c:pt idx="2">
                  <c:v>2000</c:v>
                </c:pt>
                <c:pt idx="3">
                  <c:v>2000</c:v>
                </c:pt>
                <c:pt idx="4">
                  <c:v>2000</c:v>
                </c:pt>
                <c:pt idx="5">
                  <c:v>2000</c:v>
                </c:pt>
                <c:pt idx="6">
                  <c:v>2000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F2-478F-853B-CB9D501AFF38}"/>
            </c:ext>
          </c:extLst>
        </c:ser>
        <c:ser>
          <c:idx val="1"/>
          <c:order val="1"/>
          <c:tx>
            <c:strRef>
              <c:f>'LIA Abschreibungsplan'!$D$8</c:f>
              <c:strCache>
                <c:ptCount val="1"/>
                <c:pt idx="0">
                  <c:v>Restwert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'LIA Abschreibungsplan'!$A$9:$A$18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'LIA Abschreibungsplan'!$D$9:$D$18</c:f>
              <c:numCache>
                <c:formatCode>#,##0.00</c:formatCode>
                <c:ptCount val="10"/>
                <c:pt idx="0">
                  <c:v>20000</c:v>
                </c:pt>
                <c:pt idx="1">
                  <c:v>18000</c:v>
                </c:pt>
                <c:pt idx="2">
                  <c:v>16000</c:v>
                </c:pt>
                <c:pt idx="3">
                  <c:v>14000</c:v>
                </c:pt>
                <c:pt idx="4">
                  <c:v>12000</c:v>
                </c:pt>
                <c:pt idx="5">
                  <c:v>10000</c:v>
                </c:pt>
                <c:pt idx="6">
                  <c:v>8000</c:v>
                </c:pt>
                <c:pt idx="7">
                  <c:v>6000</c:v>
                </c:pt>
                <c:pt idx="8">
                  <c:v>4000</c:v>
                </c:pt>
                <c:pt idx="9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F2-478F-853B-CB9D501AF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2919536"/>
        <c:axId val="572918224"/>
      </c:barChart>
      <c:catAx>
        <c:axId val="57291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2918224"/>
        <c:crosses val="autoZero"/>
        <c:auto val="1"/>
        <c:lblAlgn val="ctr"/>
        <c:lblOffset val="100"/>
        <c:noMultiLvlLbl val="0"/>
      </c:catAx>
      <c:valAx>
        <c:axId val="57291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291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Geometrisch</a:t>
            </a:r>
            <a:r>
              <a:rPr lang="de-DE" sz="1200" baseline="0"/>
              <a:t> degressive Abschreibung</a:t>
            </a:r>
            <a:endParaRPr lang="de-DE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'GDA Abschreibungsplan'!$B$7</c:f>
              <c:strCache>
                <c:ptCount val="1"/>
                <c:pt idx="0">
                  <c:v>Geometrisch
degressive Abschreibung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'GDA Abschreibungsplan'!$A$8:$A$15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'GDA Abschreibungsplan'!$B$8:$B$15</c:f>
              <c:numCache>
                <c:formatCode>#,##0.00_ ;[Red]\-#,##0.00\ </c:formatCode>
                <c:ptCount val="8"/>
                <c:pt idx="0">
                  <c:v>0</c:v>
                </c:pt>
                <c:pt idx="1">
                  <c:v>4285.7142857142853</c:v>
                </c:pt>
                <c:pt idx="2">
                  <c:v>3061.2244897959181</c:v>
                </c:pt>
                <c:pt idx="3">
                  <c:v>2186.5889212827988</c:v>
                </c:pt>
                <c:pt idx="4">
                  <c:v>1561.8492294877135</c:v>
                </c:pt>
                <c:pt idx="5">
                  <c:v>1115.6065924912239</c:v>
                </c:pt>
                <c:pt idx="6">
                  <c:v>796.86185177944571</c:v>
                </c:pt>
                <c:pt idx="7">
                  <c:v>569.18703698531829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5-4817-983E-82D1F682D4DD}"/>
            </c:ext>
          </c:extLst>
        </c:ser>
        <c:ser>
          <c:idx val="2"/>
          <c:order val="1"/>
          <c:tx>
            <c:v>Restbuchwert Jahresende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'GDA Abschreibungsplan'!$A$8:$A$15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'GDA Abschreibungsplan'!$C$8:$C$15</c:f>
              <c:numCache>
                <c:formatCode>#,##0.00_ ;[Red]\-#,##0.00\ </c:formatCode>
                <c:ptCount val="8"/>
                <c:pt idx="0">
                  <c:v>15000</c:v>
                </c:pt>
                <c:pt idx="1">
                  <c:v>10714.285714285714</c:v>
                </c:pt>
                <c:pt idx="2">
                  <c:v>7653.0612244897957</c:v>
                </c:pt>
                <c:pt idx="3">
                  <c:v>5466.4723032069969</c:v>
                </c:pt>
                <c:pt idx="4">
                  <c:v>3904.6230737192836</c:v>
                </c:pt>
                <c:pt idx="5">
                  <c:v>2789.01648122806</c:v>
                </c:pt>
                <c:pt idx="6">
                  <c:v>1992.1546294486143</c:v>
                </c:pt>
                <c:pt idx="7">
                  <c:v>1422.9675924632961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B5-4817-983E-82D1F682D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391952"/>
        <c:axId val="584390640"/>
      </c:barChart>
      <c:catAx>
        <c:axId val="58439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4390640"/>
        <c:crosses val="autoZero"/>
        <c:auto val="1"/>
        <c:lblAlgn val="ctr"/>
        <c:lblOffset val="100"/>
        <c:noMultiLvlLbl val="0"/>
      </c:catAx>
      <c:valAx>
        <c:axId val="58439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4391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Arithmetisch-degressive Abschreibung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Abschreibung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'DIA (2)'!$A$7:$A$17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'DIA (2)'!$B$7:$B$17</c:f>
              <c:numCache>
                <c:formatCode>"€"#,##0.00_);[Red]\("€"#,##0.00\)</c:formatCode>
                <c:ptCount val="11"/>
                <c:pt idx="0">
                  <c:v>0</c:v>
                </c:pt>
                <c:pt idx="1">
                  <c:v>3454.5454545454545</c:v>
                </c:pt>
                <c:pt idx="2">
                  <c:v>3109.090909090909</c:v>
                </c:pt>
                <c:pt idx="3">
                  <c:v>2763.6363636363635</c:v>
                </c:pt>
                <c:pt idx="4">
                  <c:v>2418.181818181818</c:v>
                </c:pt>
                <c:pt idx="5">
                  <c:v>2072.7272727272725</c:v>
                </c:pt>
                <c:pt idx="6">
                  <c:v>1727.2727272727273</c:v>
                </c:pt>
                <c:pt idx="7">
                  <c:v>1381.8181818181818</c:v>
                </c:pt>
                <c:pt idx="8">
                  <c:v>1036.3636363636363</c:v>
                </c:pt>
                <c:pt idx="9">
                  <c:v>690.90909090909088</c:v>
                </c:pt>
                <c:pt idx="10">
                  <c:v>345.45454545454544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87-417A-83F2-3367E87CDC80}"/>
            </c:ext>
          </c:extLst>
        </c:ser>
        <c:ser>
          <c:idx val="2"/>
          <c:order val="1"/>
          <c:tx>
            <c:v>Restbuchwert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'DIA (2)'!$A$7:$A$17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'DIA (2)'!$C$7:$C$17</c:f>
              <c:numCache>
                <c:formatCode>"€"#,##0.00_);[Red]\("€"#,##0.00\)</c:formatCode>
                <c:ptCount val="11"/>
                <c:pt idx="0">
                  <c:v>20000</c:v>
                </c:pt>
                <c:pt idx="1">
                  <c:v>16545.454545454544</c:v>
                </c:pt>
                <c:pt idx="2">
                  <c:v>13436.363636363636</c:v>
                </c:pt>
                <c:pt idx="3">
                  <c:v>10672.727272727272</c:v>
                </c:pt>
                <c:pt idx="4">
                  <c:v>8254.545454545454</c:v>
                </c:pt>
                <c:pt idx="5">
                  <c:v>6181.818181818182</c:v>
                </c:pt>
                <c:pt idx="6">
                  <c:v>4454.545454545455</c:v>
                </c:pt>
                <c:pt idx="7">
                  <c:v>3072.727272727273</c:v>
                </c:pt>
                <c:pt idx="8">
                  <c:v>2036.3636363636367</c:v>
                </c:pt>
                <c:pt idx="9">
                  <c:v>1345.454545454546</c:v>
                </c:pt>
                <c:pt idx="10">
                  <c:v>1000.0000000000005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87-417A-83F2-3367E87CD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5775432"/>
        <c:axId val="575777072"/>
      </c:barChart>
      <c:catAx>
        <c:axId val="57577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5777072"/>
        <c:crosses val="autoZero"/>
        <c:auto val="1"/>
        <c:lblAlgn val="ctr"/>
        <c:lblOffset val="100"/>
        <c:noMultiLvlLbl val="0"/>
      </c:catAx>
      <c:valAx>
        <c:axId val="57577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€&quot;#,##0_);[Red]\(&quot;€&quot;#,##0\)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5775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Vergleich Abschreibungsmethoden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'VDB und Vergleich'!$B$6</c:f>
              <c:strCache>
                <c:ptCount val="1"/>
                <c:pt idx="0">
                  <c:v>Linear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'VDB und Vergleich'!$A$7:$A$16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'VDB und Vergleich'!$B$7:$B$16</c:f>
              <c:numCache>
                <c:formatCode>#,##0.00_ ;[Red]\-#,##0.00\ </c:formatCode>
                <c:ptCount val="10"/>
                <c:pt idx="0">
                  <c:v>1900</c:v>
                </c:pt>
                <c:pt idx="1">
                  <c:v>1900</c:v>
                </c:pt>
                <c:pt idx="2">
                  <c:v>1900</c:v>
                </c:pt>
                <c:pt idx="3">
                  <c:v>1900</c:v>
                </c:pt>
                <c:pt idx="4">
                  <c:v>1900</c:v>
                </c:pt>
                <c:pt idx="5">
                  <c:v>1900</c:v>
                </c:pt>
                <c:pt idx="6">
                  <c:v>1900</c:v>
                </c:pt>
                <c:pt idx="7">
                  <c:v>1900</c:v>
                </c:pt>
                <c:pt idx="8">
                  <c:v>1900</c:v>
                </c:pt>
                <c:pt idx="9">
                  <c:v>1900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42-4A0D-907B-22A93DBCBFB5}"/>
            </c:ext>
          </c:extLst>
        </c:ser>
        <c:ser>
          <c:idx val="2"/>
          <c:order val="1"/>
          <c:tx>
            <c:strRef>
              <c:f>'VDB und Vergleich'!$C$6</c:f>
              <c:strCache>
                <c:ptCount val="1"/>
                <c:pt idx="0">
                  <c:v>Geometrisch-degressiv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'VDB und Vergleich'!$A$7:$A$16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'VDB und Vergleich'!$C$7:$C$16</c:f>
              <c:numCache>
                <c:formatCode>#,##0.00_ ;[Red]\-#,##0.00\ </c:formatCode>
                <c:ptCount val="10"/>
                <c:pt idx="0">
                  <c:v>4000</c:v>
                </c:pt>
                <c:pt idx="1">
                  <c:v>3200</c:v>
                </c:pt>
                <c:pt idx="2">
                  <c:v>2560.0000000000005</c:v>
                </c:pt>
                <c:pt idx="3">
                  <c:v>2048.0000000000005</c:v>
                </c:pt>
                <c:pt idx="4">
                  <c:v>1638.4000000000008</c:v>
                </c:pt>
                <c:pt idx="5">
                  <c:v>1310.7200000000009</c:v>
                </c:pt>
                <c:pt idx="6">
                  <c:v>1048.5760000000007</c:v>
                </c:pt>
                <c:pt idx="7">
                  <c:v>838.86080000000061</c:v>
                </c:pt>
                <c:pt idx="8">
                  <c:v>671.08864000000062</c:v>
                </c:pt>
                <c:pt idx="9">
                  <c:v>536.87091200000054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42-4A0D-907B-22A93DBCBFB5}"/>
            </c:ext>
          </c:extLst>
        </c:ser>
        <c:ser>
          <c:idx val="3"/>
          <c:order val="2"/>
          <c:tx>
            <c:strRef>
              <c:f>'VDB und Vergleich'!$D$6</c:f>
              <c:strCache>
                <c:ptCount val="1"/>
                <c:pt idx="0">
                  <c:v>Arithmetisch-degressiv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'VDB und Vergleich'!$A$7:$A$16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'VDB und Vergleich'!$D$7:$D$16</c:f>
              <c:numCache>
                <c:formatCode>#,##0.00_ ;[Red]\-#,##0.00\ </c:formatCode>
                <c:ptCount val="10"/>
                <c:pt idx="0">
                  <c:v>3454.5454545454545</c:v>
                </c:pt>
                <c:pt idx="1">
                  <c:v>3109.090909090909</c:v>
                </c:pt>
                <c:pt idx="2">
                  <c:v>2763.6363636363635</c:v>
                </c:pt>
                <c:pt idx="3">
                  <c:v>2418.181818181818</c:v>
                </c:pt>
                <c:pt idx="4">
                  <c:v>2072.7272727272725</c:v>
                </c:pt>
                <c:pt idx="5">
                  <c:v>1727.2727272727273</c:v>
                </c:pt>
                <c:pt idx="6">
                  <c:v>1381.8181818181818</c:v>
                </c:pt>
                <c:pt idx="7">
                  <c:v>1036.3636363636363</c:v>
                </c:pt>
                <c:pt idx="8">
                  <c:v>690.90909090909088</c:v>
                </c:pt>
                <c:pt idx="9">
                  <c:v>345.45454545454544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42-4A0D-907B-22A93DBCBFB5}"/>
            </c:ext>
          </c:extLst>
        </c:ser>
        <c:ser>
          <c:idx val="0"/>
          <c:order val="3"/>
          <c:tx>
            <c:strRef>
              <c:f>'VDB und Vergleich'!$E$6</c:f>
              <c:strCache>
                <c:ptCount val="1"/>
                <c:pt idx="0">
                  <c:v>Geom. degr.&gt; Linear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'VDB und Vergleich'!$A$7:$A$16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'VDB und Vergleich'!$E$7:$E$16</c:f>
              <c:numCache>
                <c:formatCode>"€"#,##0.00_);[Red]\("€"#,##0.00\)</c:formatCode>
                <c:ptCount val="10"/>
                <c:pt idx="0">
                  <c:v>4000</c:v>
                </c:pt>
                <c:pt idx="1">
                  <c:v>3200</c:v>
                </c:pt>
                <c:pt idx="2">
                  <c:v>2560</c:v>
                </c:pt>
                <c:pt idx="3">
                  <c:v>2048</c:v>
                </c:pt>
                <c:pt idx="4">
                  <c:v>1638.4</c:v>
                </c:pt>
                <c:pt idx="5">
                  <c:v>1310.7200000000003</c:v>
                </c:pt>
                <c:pt idx="6">
                  <c:v>1060.72</c:v>
                </c:pt>
                <c:pt idx="7">
                  <c:v>1060.72</c:v>
                </c:pt>
                <c:pt idx="8">
                  <c:v>1060.72</c:v>
                </c:pt>
                <c:pt idx="9">
                  <c:v>1060.72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442-4A0D-907B-22A93DBCB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8235560"/>
        <c:axId val="658235888"/>
      </c:lineChart>
      <c:catAx>
        <c:axId val="65823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8235888"/>
        <c:crosses val="autoZero"/>
        <c:auto val="1"/>
        <c:lblAlgn val="ctr"/>
        <c:lblOffset val="100"/>
        <c:noMultiLvlLbl val="0"/>
      </c:catAx>
      <c:valAx>
        <c:axId val="65823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[Red]\-#,##0\ 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8235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6</xdr:row>
      <xdr:rowOff>0</xdr:rowOff>
    </xdr:from>
    <xdr:to>
      <xdr:col>9</xdr:col>
      <xdr:colOff>761999</xdr:colOff>
      <xdr:row>18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7636F93-027E-4BDC-B850-E13377F013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2</xdr:row>
      <xdr:rowOff>100012</xdr:rowOff>
    </xdr:from>
    <xdr:to>
      <xdr:col>7</xdr:col>
      <xdr:colOff>171450</xdr:colOff>
      <xdr:row>15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F9543E2-42D2-4205-B2CC-12DADCE9FA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3</xdr:row>
      <xdr:rowOff>119062</xdr:rowOff>
    </xdr:from>
    <xdr:to>
      <xdr:col>8</xdr:col>
      <xdr:colOff>323850</xdr:colOff>
      <xdr:row>17</xdr:row>
      <xdr:rowOff>4762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40A1250-1DE7-4C7B-AE47-76F9354809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66676</xdr:colOff>
      <xdr:row>2</xdr:row>
      <xdr:rowOff>109537</xdr:rowOff>
    </xdr:from>
    <xdr:to>
      <xdr:col>10</xdr:col>
      <xdr:colOff>333376</xdr:colOff>
      <xdr:row>16</xdr:row>
      <xdr:rowOff>4762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E2CC80F3-ED53-49FF-923F-D8527B5E7B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46439-AFA2-4743-980E-92849EAC68B1}">
  <dimension ref="A1:C7"/>
  <sheetViews>
    <sheetView tabSelected="1" workbookViewId="0">
      <selection activeCell="A19" sqref="A19"/>
    </sheetView>
  </sheetViews>
  <sheetFormatPr baseColWidth="10" defaultRowHeight="15" x14ac:dyDescent="0.25"/>
  <cols>
    <col min="1" max="1" width="32.5703125" customWidth="1"/>
    <col min="2" max="2" width="10.5703125" customWidth="1"/>
    <col min="3" max="3" width="17" customWidth="1"/>
  </cols>
  <sheetData>
    <row r="1" spans="1:3" x14ac:dyDescent="0.25">
      <c r="A1" s="3" t="s">
        <v>6</v>
      </c>
    </row>
    <row r="2" spans="1:3" x14ac:dyDescent="0.25">
      <c r="A2" s="9" t="s">
        <v>2</v>
      </c>
      <c r="B2" s="1">
        <v>25000</v>
      </c>
    </row>
    <row r="3" spans="1:3" x14ac:dyDescent="0.25">
      <c r="A3" s="9" t="s">
        <v>3</v>
      </c>
      <c r="B3" s="1">
        <v>1000</v>
      </c>
    </row>
    <row r="4" spans="1:3" x14ac:dyDescent="0.25">
      <c r="A4" s="9" t="s">
        <v>13</v>
      </c>
      <c r="B4" s="1">
        <v>5</v>
      </c>
    </row>
    <row r="5" spans="1:3" x14ac:dyDescent="0.25">
      <c r="A5" s="18" t="s">
        <v>15</v>
      </c>
      <c r="B5" s="19">
        <f>SLN(B2,B3,B4)</f>
        <v>4800</v>
      </c>
      <c r="C5" s="8" t="str">
        <f ca="1">_xlfn.FORMULATEXT(B5)</f>
        <v>=LIA(B2;B3;B4)</v>
      </c>
    </row>
    <row r="7" spans="1:3" x14ac:dyDescent="0.25">
      <c r="A7" s="9" t="s">
        <v>16</v>
      </c>
      <c r="B7" s="20">
        <f>(B2-B3)/B4</f>
        <v>4800</v>
      </c>
      <c r="C7" s="8" t="str">
        <f ca="1">_xlfn.FORMULATEXT(B7)</f>
        <v>=(B2-B3)/B4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0A25B-B9D0-40B6-A34F-B7C1D8CA3DDC}">
  <dimension ref="A1:C7"/>
  <sheetViews>
    <sheetView workbookViewId="0">
      <selection activeCell="I15" sqref="I15"/>
    </sheetView>
  </sheetViews>
  <sheetFormatPr baseColWidth="10" defaultRowHeight="15" x14ac:dyDescent="0.25"/>
  <cols>
    <col min="1" max="1" width="32" customWidth="1"/>
    <col min="2" max="2" width="13.140625" customWidth="1"/>
    <col min="3" max="3" width="24.85546875" customWidth="1"/>
  </cols>
  <sheetData>
    <row r="1" spans="1:3" x14ac:dyDescent="0.25">
      <c r="A1" s="24" t="s">
        <v>2</v>
      </c>
      <c r="B1" s="2">
        <v>5000</v>
      </c>
    </row>
    <row r="2" spans="1:3" x14ac:dyDescent="0.25">
      <c r="A2" s="24" t="s">
        <v>23</v>
      </c>
      <c r="B2" s="23">
        <v>44242</v>
      </c>
    </row>
    <row r="3" spans="1:3" x14ac:dyDescent="0.25">
      <c r="A3" s="24" t="s">
        <v>4</v>
      </c>
      <c r="B3">
        <v>7</v>
      </c>
    </row>
    <row r="4" spans="1:3" x14ac:dyDescent="0.25">
      <c r="A4" s="24" t="s">
        <v>25</v>
      </c>
      <c r="B4">
        <v>11</v>
      </c>
    </row>
    <row r="5" spans="1:3" s="25" customFormat="1" x14ac:dyDescent="0.25"/>
    <row r="6" spans="1:3" ht="30" x14ac:dyDescent="0.25">
      <c r="A6" s="26" t="s">
        <v>24</v>
      </c>
      <c r="B6" s="27">
        <f>SLN(B1,,B3*12)*B4</f>
        <v>654.76190476190482</v>
      </c>
      <c r="C6" s="8" t="str">
        <f ca="1">_xlfn.FORMULATEXT(B6)</f>
        <v>=LIA(B1;;B3*12)*B4</v>
      </c>
    </row>
    <row r="7" spans="1:3" x14ac:dyDescent="0.25">
      <c r="A7" s="24" t="s">
        <v>26</v>
      </c>
      <c r="B7" s="2">
        <f>B1/(B3*12)*B4</f>
        <v>654.76190476190482</v>
      </c>
      <c r="C7" s="8" t="str">
        <f ca="1">_xlfn.FORMULATEXT(B7)</f>
        <v>=B1/(B3*12)*B4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98148-5621-484D-9ABA-1A9F0A487558}">
  <dimension ref="A1:E19"/>
  <sheetViews>
    <sheetView workbookViewId="0">
      <selection activeCell="O21" sqref="O21"/>
    </sheetView>
  </sheetViews>
  <sheetFormatPr baseColWidth="10" defaultRowHeight="15" x14ac:dyDescent="0.25"/>
  <cols>
    <col min="1" max="1" width="9.140625" customWidth="1"/>
    <col min="2" max="2" width="15.7109375" customWidth="1"/>
    <col min="3" max="3" width="21.28515625" customWidth="1"/>
    <col min="4" max="4" width="10.85546875" customWidth="1"/>
    <col min="5" max="5" width="12.85546875" customWidth="1"/>
    <col min="6" max="9" width="11.5703125" customWidth="1"/>
  </cols>
  <sheetData>
    <row r="1" spans="1:5" x14ac:dyDescent="0.25">
      <c r="A1" s="3" t="s">
        <v>6</v>
      </c>
    </row>
    <row r="3" spans="1:5" x14ac:dyDescent="0.25">
      <c r="A3" s="9" t="s">
        <v>2</v>
      </c>
      <c r="B3" s="9"/>
      <c r="C3" s="1">
        <v>22000</v>
      </c>
    </row>
    <row r="4" spans="1:5" x14ac:dyDescent="0.25">
      <c r="A4" s="9" t="s">
        <v>3</v>
      </c>
      <c r="B4" s="9"/>
      <c r="C4" s="1">
        <v>2000</v>
      </c>
    </row>
    <row r="5" spans="1:5" x14ac:dyDescent="0.25">
      <c r="A5" s="9" t="s">
        <v>4</v>
      </c>
      <c r="B5" s="9"/>
      <c r="C5">
        <v>10</v>
      </c>
    </row>
    <row r="8" spans="1:5" ht="29.25" customHeight="1" x14ac:dyDescent="0.25">
      <c r="A8" s="15" t="s">
        <v>1</v>
      </c>
      <c r="B8" s="16" t="s">
        <v>7</v>
      </c>
      <c r="C8" s="16" t="s">
        <v>9</v>
      </c>
      <c r="D8" s="15" t="s">
        <v>3</v>
      </c>
      <c r="E8" s="17" t="s">
        <v>10</v>
      </c>
    </row>
    <row r="9" spans="1:5" x14ac:dyDescent="0.25">
      <c r="A9">
        <v>1</v>
      </c>
      <c r="B9" s="5">
        <f t="shared" ref="B9:B18" si="0">SLN($C$3,$C$4,$C$5)</f>
        <v>2000</v>
      </c>
      <c r="C9" s="12" t="str">
        <f ca="1">_xlfn.FORMULATEXT(B9)</f>
        <v>=LIA($C$3;$C$4;$C$5)</v>
      </c>
      <c r="D9" s="10">
        <f>C3-B9</f>
        <v>20000</v>
      </c>
      <c r="E9" s="8" t="str">
        <f ca="1">_xlfn.FORMULATEXT(D9)</f>
        <v>=C3-B9</v>
      </c>
    </row>
    <row r="10" spans="1:5" x14ac:dyDescent="0.25">
      <c r="A10">
        <v>2</v>
      </c>
      <c r="B10" s="5">
        <f t="shared" si="0"/>
        <v>2000</v>
      </c>
      <c r="C10" s="12" t="str">
        <f t="shared" ref="C10:C18" ca="1" si="1">_xlfn.FORMULATEXT(B10)</f>
        <v>=LIA($C$3;$C$4;$C$5)</v>
      </c>
      <c r="D10" s="10">
        <f>D9-B10</f>
        <v>18000</v>
      </c>
      <c r="E10" s="8" t="str">
        <f t="shared" ref="E10:E18" ca="1" si="2">_xlfn.FORMULATEXT(D10)</f>
        <v>=D9-B10</v>
      </c>
    </row>
    <row r="11" spans="1:5" x14ac:dyDescent="0.25">
      <c r="A11">
        <v>3</v>
      </c>
      <c r="B11" s="5">
        <f t="shared" si="0"/>
        <v>2000</v>
      </c>
      <c r="C11" s="12" t="str">
        <f t="shared" ca="1" si="1"/>
        <v>=LIA($C$3;$C$4;$C$5)</v>
      </c>
      <c r="D11" s="10">
        <f t="shared" ref="D11:D18" si="3">D10-B11</f>
        <v>16000</v>
      </c>
      <c r="E11" s="8" t="str">
        <f t="shared" ca="1" si="2"/>
        <v>=D10-B11</v>
      </c>
    </row>
    <row r="12" spans="1:5" x14ac:dyDescent="0.25">
      <c r="A12">
        <v>4</v>
      </c>
      <c r="B12" s="5">
        <f t="shared" si="0"/>
        <v>2000</v>
      </c>
      <c r="C12" s="12" t="str">
        <f t="shared" ca="1" si="1"/>
        <v>=LIA($C$3;$C$4;$C$5)</v>
      </c>
      <c r="D12" s="10">
        <f t="shared" si="3"/>
        <v>14000</v>
      </c>
      <c r="E12" s="8" t="str">
        <f t="shared" ca="1" si="2"/>
        <v>=D11-B12</v>
      </c>
    </row>
    <row r="13" spans="1:5" x14ac:dyDescent="0.25">
      <c r="A13">
        <v>5</v>
      </c>
      <c r="B13" s="5">
        <f t="shared" si="0"/>
        <v>2000</v>
      </c>
      <c r="C13" s="12" t="str">
        <f t="shared" ca="1" si="1"/>
        <v>=LIA($C$3;$C$4;$C$5)</v>
      </c>
      <c r="D13" s="10">
        <f t="shared" si="3"/>
        <v>12000</v>
      </c>
      <c r="E13" s="8" t="str">
        <f t="shared" ca="1" si="2"/>
        <v>=D12-B13</v>
      </c>
    </row>
    <row r="14" spans="1:5" x14ac:dyDescent="0.25">
      <c r="A14">
        <v>6</v>
      </c>
      <c r="B14" s="5">
        <f t="shared" si="0"/>
        <v>2000</v>
      </c>
      <c r="C14" s="12" t="str">
        <f t="shared" ca="1" si="1"/>
        <v>=LIA($C$3;$C$4;$C$5)</v>
      </c>
      <c r="D14" s="10">
        <f t="shared" si="3"/>
        <v>10000</v>
      </c>
      <c r="E14" s="8" t="str">
        <f t="shared" ca="1" si="2"/>
        <v>=D13-B14</v>
      </c>
    </row>
    <row r="15" spans="1:5" x14ac:dyDescent="0.25">
      <c r="A15">
        <v>7</v>
      </c>
      <c r="B15" s="5">
        <f t="shared" si="0"/>
        <v>2000</v>
      </c>
      <c r="C15" s="12" t="str">
        <f t="shared" ca="1" si="1"/>
        <v>=LIA($C$3;$C$4;$C$5)</v>
      </c>
      <c r="D15" s="10">
        <f t="shared" si="3"/>
        <v>8000</v>
      </c>
      <c r="E15" s="8" t="str">
        <f t="shared" ca="1" si="2"/>
        <v>=D14-B15</v>
      </c>
    </row>
    <row r="16" spans="1:5" x14ac:dyDescent="0.25">
      <c r="A16">
        <v>8</v>
      </c>
      <c r="B16" s="5">
        <f t="shared" si="0"/>
        <v>2000</v>
      </c>
      <c r="C16" s="12" t="str">
        <f t="shared" ca="1" si="1"/>
        <v>=LIA($C$3;$C$4;$C$5)</v>
      </c>
      <c r="D16" s="10">
        <f t="shared" si="3"/>
        <v>6000</v>
      </c>
      <c r="E16" s="8" t="str">
        <f t="shared" ca="1" si="2"/>
        <v>=D15-B16</v>
      </c>
    </row>
    <row r="17" spans="1:5" x14ac:dyDescent="0.25">
      <c r="A17">
        <v>9</v>
      </c>
      <c r="B17" s="5">
        <f t="shared" si="0"/>
        <v>2000</v>
      </c>
      <c r="C17" s="12" t="str">
        <f t="shared" ca="1" si="1"/>
        <v>=LIA($C$3;$C$4;$C$5)</v>
      </c>
      <c r="D17" s="10">
        <f t="shared" si="3"/>
        <v>4000</v>
      </c>
      <c r="E17" s="8" t="str">
        <f t="shared" ca="1" si="2"/>
        <v>=D16-B17</v>
      </c>
    </row>
    <row r="18" spans="1:5" x14ac:dyDescent="0.25">
      <c r="A18" s="4">
        <v>10</v>
      </c>
      <c r="B18" s="6">
        <f t="shared" si="0"/>
        <v>2000</v>
      </c>
      <c r="C18" s="13" t="str">
        <f t="shared" ca="1" si="1"/>
        <v>=LIA($C$3;$C$4;$C$5)</v>
      </c>
      <c r="D18" s="11">
        <f t="shared" si="3"/>
        <v>2000</v>
      </c>
      <c r="E18" s="14" t="str">
        <f t="shared" ca="1" si="2"/>
        <v>=D17-B18</v>
      </c>
    </row>
    <row r="19" spans="1:5" x14ac:dyDescent="0.25">
      <c r="A19" s="3" t="s">
        <v>11</v>
      </c>
      <c r="B19" s="7">
        <f>SUM(B9:B18)</f>
        <v>20000</v>
      </c>
      <c r="C19" s="7"/>
    </row>
  </sheetData>
  <pageMargins left="0.7" right="0.7" top="0.78740157499999996" bottom="0.78740157499999996" header="0.3" footer="0.3"/>
  <pageSetup paperSize="9" orientation="portrait" r:id="rId1"/>
  <ignoredErrors>
    <ignoredError sqref="D9:D18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09720-028E-45E3-8306-7579841EFFD5}">
  <dimension ref="A1:C7"/>
  <sheetViews>
    <sheetView workbookViewId="0">
      <selection activeCell="C13" sqref="C13"/>
    </sheetView>
  </sheetViews>
  <sheetFormatPr baseColWidth="10" defaultRowHeight="15" x14ac:dyDescent="0.25"/>
  <cols>
    <col min="1" max="1" width="32.5703125" customWidth="1"/>
    <col min="2" max="2" width="10.5703125" customWidth="1"/>
    <col min="3" max="3" width="23.5703125" customWidth="1"/>
  </cols>
  <sheetData>
    <row r="1" spans="1:3" x14ac:dyDescent="0.25">
      <c r="A1" s="3" t="s">
        <v>19</v>
      </c>
    </row>
    <row r="2" spans="1:3" x14ac:dyDescent="0.25">
      <c r="A2" s="9" t="s">
        <v>2</v>
      </c>
      <c r="B2" s="1">
        <v>10000</v>
      </c>
    </row>
    <row r="3" spans="1:3" x14ac:dyDescent="0.25">
      <c r="A3" s="9" t="s">
        <v>3</v>
      </c>
      <c r="B3" s="1">
        <v>0</v>
      </c>
    </row>
    <row r="4" spans="1:3" x14ac:dyDescent="0.25">
      <c r="A4" s="9" t="s">
        <v>13</v>
      </c>
      <c r="B4" s="1">
        <v>5</v>
      </c>
    </row>
    <row r="5" spans="1:3" x14ac:dyDescent="0.25">
      <c r="A5" s="9" t="s">
        <v>17</v>
      </c>
      <c r="B5" s="1">
        <v>3</v>
      </c>
    </row>
    <row r="6" spans="1:3" x14ac:dyDescent="0.25">
      <c r="A6" s="9" t="s">
        <v>18</v>
      </c>
      <c r="B6" s="21">
        <v>1.5</v>
      </c>
    </row>
    <row r="7" spans="1:3" x14ac:dyDescent="0.25">
      <c r="A7" s="18" t="s">
        <v>20</v>
      </c>
      <c r="B7" s="19">
        <f>DDB(B2,B3,B4,B5,B6)</f>
        <v>1469.9999999999998</v>
      </c>
      <c r="C7" s="8" t="str">
        <f ca="1">_xlfn.FORMULATEXT(B7)</f>
        <v>=GDA(B2;B3;B4;B5;B6)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6AFAE-A138-4089-9B76-086E386C14F1}">
  <dimension ref="A1:C8"/>
  <sheetViews>
    <sheetView workbookViewId="0">
      <selection activeCell="B8" sqref="B8"/>
    </sheetView>
  </sheetViews>
  <sheetFormatPr baseColWidth="10" defaultRowHeight="15" x14ac:dyDescent="0.25"/>
  <cols>
    <col min="1" max="1" width="32.5703125" customWidth="1"/>
    <col min="2" max="2" width="10.5703125" customWidth="1"/>
    <col min="3" max="3" width="23.5703125" customWidth="1"/>
  </cols>
  <sheetData>
    <row r="1" spans="1:3" x14ac:dyDescent="0.25">
      <c r="A1" s="3" t="s">
        <v>19</v>
      </c>
    </row>
    <row r="2" spans="1:3" x14ac:dyDescent="0.25">
      <c r="A2" s="9" t="s">
        <v>2</v>
      </c>
      <c r="B2" s="1">
        <v>20000</v>
      </c>
    </row>
    <row r="3" spans="1:3" x14ac:dyDescent="0.25">
      <c r="A3" s="9" t="s">
        <v>3</v>
      </c>
      <c r="B3" s="1">
        <v>1000</v>
      </c>
    </row>
    <row r="4" spans="1:3" x14ac:dyDescent="0.25">
      <c r="A4" s="9" t="s">
        <v>13</v>
      </c>
      <c r="B4" s="1">
        <v>5</v>
      </c>
    </row>
    <row r="5" spans="1:3" x14ac:dyDescent="0.25">
      <c r="A5" s="9" t="s">
        <v>28</v>
      </c>
      <c r="B5" s="23">
        <v>44301</v>
      </c>
    </row>
    <row r="6" spans="1:3" x14ac:dyDescent="0.25">
      <c r="A6" s="30" t="s">
        <v>29</v>
      </c>
      <c r="B6" s="31">
        <f>12-MONTH(B5)+1</f>
        <v>9</v>
      </c>
      <c r="C6" s="8" t="str">
        <f ca="1">_xlfn.FORMULATEXT(B6)</f>
        <v>=12-MONAT(B5)+1</v>
      </c>
    </row>
    <row r="7" spans="1:3" x14ac:dyDescent="0.25">
      <c r="A7" s="18" t="s">
        <v>27</v>
      </c>
      <c r="B7" s="29">
        <v>3</v>
      </c>
    </row>
    <row r="8" spans="1:3" x14ac:dyDescent="0.25">
      <c r="A8" s="18" t="s">
        <v>14</v>
      </c>
      <c r="B8" s="19">
        <f>DB(B2,B3,B4,B7,B6)</f>
        <v>3276.972765</v>
      </c>
      <c r="C8" s="8" t="str">
        <f ca="1">_xlfn.FORMULATEXT(B8)</f>
        <v>=GDA2(B2;B3;B4;B7;B6)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CD2A5-19E6-4B96-BDE0-ED37308C5F3E}">
  <dimension ref="A1:C15"/>
  <sheetViews>
    <sheetView workbookViewId="0">
      <selection activeCell="B9" sqref="B9"/>
    </sheetView>
  </sheetViews>
  <sheetFormatPr baseColWidth="10" defaultRowHeight="15" x14ac:dyDescent="0.25"/>
  <cols>
    <col min="2" max="2" width="25" customWidth="1"/>
    <col min="3" max="3" width="14.28515625" customWidth="1"/>
    <col min="4" max="4" width="25.42578125" customWidth="1"/>
  </cols>
  <sheetData>
    <row r="1" spans="1:3" x14ac:dyDescent="0.25">
      <c r="A1" s="3" t="s">
        <v>21</v>
      </c>
    </row>
    <row r="2" spans="1:3" x14ac:dyDescent="0.25">
      <c r="A2" s="9" t="s">
        <v>2</v>
      </c>
      <c r="B2" s="9"/>
      <c r="C2" s="1">
        <v>15000</v>
      </c>
    </row>
    <row r="3" spans="1:3" x14ac:dyDescent="0.25">
      <c r="A3" s="9" t="s">
        <v>3</v>
      </c>
      <c r="B3" s="9"/>
      <c r="C3" s="1">
        <v>0</v>
      </c>
    </row>
    <row r="4" spans="1:3" x14ac:dyDescent="0.25">
      <c r="A4" s="9" t="s">
        <v>4</v>
      </c>
      <c r="B4" s="9"/>
      <c r="C4">
        <v>7</v>
      </c>
    </row>
    <row r="5" spans="1:3" x14ac:dyDescent="0.25">
      <c r="A5" s="9" t="s">
        <v>5</v>
      </c>
      <c r="B5" s="9"/>
      <c r="C5">
        <v>2</v>
      </c>
    </row>
    <row r="7" spans="1:3" ht="29.25" customHeight="1" x14ac:dyDescent="0.25">
      <c r="A7" s="15" t="s">
        <v>1</v>
      </c>
      <c r="B7" s="16" t="s">
        <v>8</v>
      </c>
      <c r="C7" s="16" t="s">
        <v>22</v>
      </c>
    </row>
    <row r="8" spans="1:3" x14ac:dyDescent="0.25">
      <c r="A8" s="22">
        <v>0</v>
      </c>
      <c r="B8" s="5">
        <v>0</v>
      </c>
      <c r="C8" s="5">
        <f>C2</f>
        <v>15000</v>
      </c>
    </row>
    <row r="9" spans="1:3" x14ac:dyDescent="0.25">
      <c r="A9" s="22">
        <v>1</v>
      </c>
      <c r="B9" s="5">
        <f>DDB($C$2,$C$3,$C$4,A9,$C$5)</f>
        <v>4285.7142857142853</v>
      </c>
      <c r="C9" s="5">
        <f>C8-B9</f>
        <v>10714.285714285714</v>
      </c>
    </row>
    <row r="10" spans="1:3" x14ac:dyDescent="0.25">
      <c r="A10" s="22">
        <v>2</v>
      </c>
      <c r="B10" s="5">
        <f>DDB($C$2,$C$3,$C$4,A10,$C$5)</f>
        <v>3061.2244897959181</v>
      </c>
      <c r="C10" s="5">
        <f t="shared" ref="C10:C13" si="0">C9-B10</f>
        <v>7653.0612244897957</v>
      </c>
    </row>
    <row r="11" spans="1:3" x14ac:dyDescent="0.25">
      <c r="A11" s="22">
        <v>3</v>
      </c>
      <c r="B11" s="5">
        <f>DDB($C$2,$C$3,$C$4,A11,$C$5)</f>
        <v>2186.5889212827988</v>
      </c>
      <c r="C11" s="5">
        <f t="shared" si="0"/>
        <v>5466.4723032069969</v>
      </c>
    </row>
    <row r="12" spans="1:3" x14ac:dyDescent="0.25">
      <c r="A12" s="22">
        <v>4</v>
      </c>
      <c r="B12" s="5">
        <f>DDB($C$2,$C$3,$C$4,A12,$C$5)</f>
        <v>1561.8492294877135</v>
      </c>
      <c r="C12" s="5">
        <f t="shared" si="0"/>
        <v>3904.6230737192836</v>
      </c>
    </row>
    <row r="13" spans="1:3" x14ac:dyDescent="0.25">
      <c r="A13" s="22">
        <v>5</v>
      </c>
      <c r="B13" s="5">
        <f>DDB($C$2,$C$3,$C$4,A13,$C$5)</f>
        <v>1115.6065924912239</v>
      </c>
      <c r="C13" s="5">
        <f t="shared" si="0"/>
        <v>2789.01648122806</v>
      </c>
    </row>
    <row r="14" spans="1:3" x14ac:dyDescent="0.25">
      <c r="A14" s="22">
        <v>6</v>
      </c>
      <c r="B14" s="5">
        <f t="shared" ref="B14:B15" si="1">DDB($C$2,$C$3,$C$4,A14,$C$5)</f>
        <v>796.86185177944571</v>
      </c>
      <c r="C14" s="5">
        <f t="shared" ref="C14:C15" si="2">C13-B14</f>
        <v>1992.1546294486143</v>
      </c>
    </row>
    <row r="15" spans="1:3" x14ac:dyDescent="0.25">
      <c r="A15" s="22">
        <v>7</v>
      </c>
      <c r="B15" s="5">
        <f t="shared" si="1"/>
        <v>569.18703698531829</v>
      </c>
      <c r="C15" s="5">
        <f t="shared" si="2"/>
        <v>1422.9675924632961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FD45A-2BB3-4299-B154-6D8F906AF9D3}">
  <dimension ref="A1:E6"/>
  <sheetViews>
    <sheetView workbookViewId="0">
      <selection activeCell="E6" sqref="E6"/>
    </sheetView>
  </sheetViews>
  <sheetFormatPr baseColWidth="10" defaultRowHeight="15" x14ac:dyDescent="0.25"/>
  <cols>
    <col min="1" max="1" width="33.7109375" customWidth="1"/>
    <col min="3" max="3" width="18.85546875" customWidth="1"/>
    <col min="4" max="4" width="33.7109375" customWidth="1"/>
  </cols>
  <sheetData>
    <row r="1" spans="1:5" x14ac:dyDescent="0.25">
      <c r="A1" s="3" t="s">
        <v>30</v>
      </c>
    </row>
    <row r="2" spans="1:5" x14ac:dyDescent="0.25">
      <c r="A2" s="9" t="s">
        <v>2</v>
      </c>
      <c r="B2" s="1">
        <v>20000</v>
      </c>
      <c r="D2" s="9" t="s">
        <v>2</v>
      </c>
      <c r="E2" s="1">
        <v>20000</v>
      </c>
    </row>
    <row r="3" spans="1:5" x14ac:dyDescent="0.25">
      <c r="A3" s="9" t="s">
        <v>3</v>
      </c>
      <c r="B3" s="1">
        <v>1000</v>
      </c>
      <c r="D3" s="9" t="s">
        <v>3</v>
      </c>
      <c r="E3" s="1">
        <v>1000</v>
      </c>
    </row>
    <row r="4" spans="1:5" x14ac:dyDescent="0.25">
      <c r="A4" s="9" t="s">
        <v>31</v>
      </c>
      <c r="B4" s="1">
        <v>10</v>
      </c>
      <c r="D4" s="9" t="s">
        <v>31</v>
      </c>
      <c r="E4" s="1">
        <v>10</v>
      </c>
    </row>
    <row r="5" spans="1:5" x14ac:dyDescent="0.25">
      <c r="A5" s="9" t="s">
        <v>17</v>
      </c>
      <c r="B5" s="1">
        <v>1</v>
      </c>
      <c r="D5" s="9" t="s">
        <v>17</v>
      </c>
      <c r="E5" s="1">
        <v>10</v>
      </c>
    </row>
    <row r="6" spans="1:5" x14ac:dyDescent="0.25">
      <c r="A6" s="18" t="s">
        <v>32</v>
      </c>
      <c r="B6" s="19">
        <f>SYD(B2,B3,B4,B5)</f>
        <v>3454.5454545454545</v>
      </c>
      <c r="C6" s="8" t="str">
        <f ca="1">_xlfn.FORMULATEXT(B6)</f>
        <v>=DIA(B2;B3;B4;B5)</v>
      </c>
      <c r="D6" s="18" t="s">
        <v>33</v>
      </c>
      <c r="E6" s="19">
        <f>SYD(E2,E3,E4,E5)</f>
        <v>345.45454545454544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44272-D5B3-406C-88E9-85AE0B5A9936}">
  <dimension ref="A1:C17"/>
  <sheetViews>
    <sheetView workbookViewId="0">
      <selection activeCell="B8" sqref="B8"/>
    </sheetView>
  </sheetViews>
  <sheetFormatPr baseColWidth="10" defaultRowHeight="15" x14ac:dyDescent="0.25"/>
  <cols>
    <col min="1" max="1" width="18.140625" customWidth="1"/>
    <col min="2" max="3" width="14.28515625" customWidth="1"/>
  </cols>
  <sheetData>
    <row r="1" spans="1:3" x14ac:dyDescent="0.25">
      <c r="A1" s="3" t="s">
        <v>30</v>
      </c>
    </row>
    <row r="2" spans="1:3" x14ac:dyDescent="0.25">
      <c r="A2" s="9" t="s">
        <v>2</v>
      </c>
      <c r="B2" s="1">
        <v>20000</v>
      </c>
    </row>
    <row r="3" spans="1:3" x14ac:dyDescent="0.25">
      <c r="A3" s="9" t="s">
        <v>3</v>
      </c>
      <c r="B3" s="1">
        <v>1000</v>
      </c>
    </row>
    <row r="4" spans="1:3" x14ac:dyDescent="0.25">
      <c r="A4" s="9" t="s">
        <v>12</v>
      </c>
      <c r="B4" s="1">
        <v>10</v>
      </c>
    </row>
    <row r="6" spans="1:3" x14ac:dyDescent="0.25">
      <c r="A6" s="32" t="s">
        <v>1</v>
      </c>
      <c r="B6" s="34" t="s">
        <v>34</v>
      </c>
      <c r="C6" s="32" t="s">
        <v>22</v>
      </c>
    </row>
    <row r="7" spans="1:3" x14ac:dyDescent="0.25">
      <c r="A7" s="22">
        <v>0</v>
      </c>
      <c r="B7" s="33">
        <v>0</v>
      </c>
      <c r="C7" s="2">
        <f>B2</f>
        <v>20000</v>
      </c>
    </row>
    <row r="8" spans="1:3" x14ac:dyDescent="0.25">
      <c r="A8" s="22">
        <v>1</v>
      </c>
      <c r="B8" s="2">
        <f>SYD($B$2,$B$3,$B$4,A8)</f>
        <v>3454.5454545454545</v>
      </c>
      <c r="C8" s="2">
        <f>C7-B8</f>
        <v>16545.454545454544</v>
      </c>
    </row>
    <row r="9" spans="1:3" x14ac:dyDescent="0.25">
      <c r="A9" s="22">
        <v>2</v>
      </c>
      <c r="B9" s="2">
        <f t="shared" ref="B9:B17" si="0">SYD($B$2,$B$3,$B$4,A9)</f>
        <v>3109.090909090909</v>
      </c>
      <c r="C9" s="2">
        <f t="shared" ref="C9:C17" si="1">C8-B9</f>
        <v>13436.363636363636</v>
      </c>
    </row>
    <row r="10" spans="1:3" x14ac:dyDescent="0.25">
      <c r="A10" s="22">
        <v>3</v>
      </c>
      <c r="B10" s="2">
        <f t="shared" si="0"/>
        <v>2763.6363636363635</v>
      </c>
      <c r="C10" s="2">
        <f t="shared" si="1"/>
        <v>10672.727272727272</v>
      </c>
    </row>
    <row r="11" spans="1:3" x14ac:dyDescent="0.25">
      <c r="A11" s="22">
        <v>4</v>
      </c>
      <c r="B11" s="2">
        <f t="shared" si="0"/>
        <v>2418.181818181818</v>
      </c>
      <c r="C11" s="2">
        <f t="shared" si="1"/>
        <v>8254.545454545454</v>
      </c>
    </row>
    <row r="12" spans="1:3" x14ac:dyDescent="0.25">
      <c r="A12" s="22">
        <v>5</v>
      </c>
      <c r="B12" s="2">
        <f t="shared" si="0"/>
        <v>2072.7272727272725</v>
      </c>
      <c r="C12" s="2">
        <f t="shared" si="1"/>
        <v>6181.818181818182</v>
      </c>
    </row>
    <row r="13" spans="1:3" x14ac:dyDescent="0.25">
      <c r="A13" s="22">
        <v>6</v>
      </c>
      <c r="B13" s="2">
        <f t="shared" si="0"/>
        <v>1727.2727272727273</v>
      </c>
      <c r="C13" s="2">
        <f t="shared" si="1"/>
        <v>4454.545454545455</v>
      </c>
    </row>
    <row r="14" spans="1:3" x14ac:dyDescent="0.25">
      <c r="A14" s="22">
        <v>7</v>
      </c>
      <c r="B14" s="2">
        <f t="shared" si="0"/>
        <v>1381.8181818181818</v>
      </c>
      <c r="C14" s="2">
        <f t="shared" si="1"/>
        <v>3072.727272727273</v>
      </c>
    </row>
    <row r="15" spans="1:3" x14ac:dyDescent="0.25">
      <c r="A15" s="22">
        <v>8</v>
      </c>
      <c r="B15" s="2">
        <f t="shared" si="0"/>
        <v>1036.3636363636363</v>
      </c>
      <c r="C15" s="2">
        <f t="shared" si="1"/>
        <v>2036.3636363636367</v>
      </c>
    </row>
    <row r="16" spans="1:3" x14ac:dyDescent="0.25">
      <c r="A16" s="22">
        <v>9</v>
      </c>
      <c r="B16" s="2">
        <f t="shared" si="0"/>
        <v>690.90909090909088</v>
      </c>
      <c r="C16" s="2">
        <f t="shared" si="1"/>
        <v>1345.454545454546</v>
      </c>
    </row>
    <row r="17" spans="1:3" x14ac:dyDescent="0.25">
      <c r="A17" s="22">
        <v>10</v>
      </c>
      <c r="B17" s="2">
        <f t="shared" si="0"/>
        <v>345.45454545454544</v>
      </c>
      <c r="C17" s="2">
        <f t="shared" si="1"/>
        <v>1000.0000000000005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F633C-B57E-486F-9EA7-C25DEB0F1DBB}">
  <dimension ref="A1:E17"/>
  <sheetViews>
    <sheetView workbookViewId="0">
      <selection activeCell="B21" sqref="B21"/>
    </sheetView>
  </sheetViews>
  <sheetFormatPr baseColWidth="10" defaultRowHeight="15" x14ac:dyDescent="0.25"/>
  <cols>
    <col min="1" max="1" width="10.7109375" customWidth="1"/>
    <col min="2" max="2" width="12.7109375" customWidth="1"/>
    <col min="3" max="5" width="14.42578125" customWidth="1"/>
  </cols>
  <sheetData>
    <row r="1" spans="1:5" x14ac:dyDescent="0.25">
      <c r="A1" s="3" t="s">
        <v>0</v>
      </c>
    </row>
    <row r="2" spans="1:5" x14ac:dyDescent="0.25">
      <c r="A2" s="28" t="s">
        <v>2</v>
      </c>
      <c r="B2" s="28"/>
      <c r="C2" s="1">
        <v>20000</v>
      </c>
    </row>
    <row r="3" spans="1:5" x14ac:dyDescent="0.25">
      <c r="A3" s="28" t="s">
        <v>3</v>
      </c>
      <c r="B3" s="28"/>
      <c r="C3" s="1">
        <v>1000</v>
      </c>
    </row>
    <row r="4" spans="1:5" x14ac:dyDescent="0.25">
      <c r="A4" s="28" t="s">
        <v>4</v>
      </c>
      <c r="B4" s="28"/>
      <c r="C4">
        <v>10</v>
      </c>
    </row>
    <row r="5" spans="1:5" x14ac:dyDescent="0.25">
      <c r="E5" s="37"/>
    </row>
    <row r="6" spans="1:5" ht="29.25" customHeight="1" x14ac:dyDescent="0.25">
      <c r="A6" s="32" t="s">
        <v>1</v>
      </c>
      <c r="B6" s="34" t="s">
        <v>35</v>
      </c>
      <c r="C6" s="34" t="s">
        <v>36</v>
      </c>
      <c r="D6" s="34" t="s">
        <v>37</v>
      </c>
      <c r="E6" s="34" t="s">
        <v>38</v>
      </c>
    </row>
    <row r="7" spans="1:5" x14ac:dyDescent="0.25">
      <c r="A7" s="22">
        <v>1</v>
      </c>
      <c r="B7" s="5">
        <f>SLN($C$2,$C$3,$C$4)</f>
        <v>1900</v>
      </c>
      <c r="C7" s="5">
        <f>DDB($C$2,$C$3,$C$4,A7)</f>
        <v>4000</v>
      </c>
      <c r="D7" s="5">
        <f>SYD($C$2,$C$3,$C$4,A7)</f>
        <v>3454.5454545454545</v>
      </c>
      <c r="E7" s="2">
        <f>VDB($C$2,$C$3,$C$4,0,A7)</f>
        <v>4000</v>
      </c>
    </row>
    <row r="8" spans="1:5" x14ac:dyDescent="0.25">
      <c r="A8" s="22">
        <v>2</v>
      </c>
      <c r="B8" s="5">
        <f t="shared" ref="B8:B16" si="0">SLN($C$2,$C$3,$C$4)</f>
        <v>1900</v>
      </c>
      <c r="C8" s="5">
        <f t="shared" ref="C8:C16" si="1">DDB($C$2,$C$3,$C$4,A8)</f>
        <v>3200</v>
      </c>
      <c r="D8" s="5">
        <f t="shared" ref="D8:D16" si="2">SYD($C$2,$C$3,$C$4,A8)</f>
        <v>3109.090909090909</v>
      </c>
      <c r="E8" s="2">
        <f>VDB($C$2,$C$3,$C$4,A7,A8)</f>
        <v>3200</v>
      </c>
    </row>
    <row r="9" spans="1:5" x14ac:dyDescent="0.25">
      <c r="A9" s="22">
        <v>3</v>
      </c>
      <c r="B9" s="5">
        <f t="shared" si="0"/>
        <v>1900</v>
      </c>
      <c r="C9" s="5">
        <f t="shared" si="1"/>
        <v>2560.0000000000005</v>
      </c>
      <c r="D9" s="5">
        <f t="shared" si="2"/>
        <v>2763.6363636363635</v>
      </c>
      <c r="E9" s="2">
        <f t="shared" ref="E9:E16" si="3">VDB($C$2,$C$3,$C$4,A8,A9)</f>
        <v>2560</v>
      </c>
    </row>
    <row r="10" spans="1:5" x14ac:dyDescent="0.25">
      <c r="A10" s="22">
        <v>4</v>
      </c>
      <c r="B10" s="5">
        <f t="shared" si="0"/>
        <v>1900</v>
      </c>
      <c r="C10" s="5">
        <f t="shared" si="1"/>
        <v>2048.0000000000005</v>
      </c>
      <c r="D10" s="5">
        <f t="shared" si="2"/>
        <v>2418.181818181818</v>
      </c>
      <c r="E10" s="2">
        <f t="shared" si="3"/>
        <v>2048</v>
      </c>
    </row>
    <row r="11" spans="1:5" x14ac:dyDescent="0.25">
      <c r="A11" s="22">
        <v>5</v>
      </c>
      <c r="B11" s="5">
        <f t="shared" si="0"/>
        <v>1900</v>
      </c>
      <c r="C11" s="5">
        <f t="shared" si="1"/>
        <v>1638.4000000000008</v>
      </c>
      <c r="D11" s="5">
        <f t="shared" si="2"/>
        <v>2072.7272727272725</v>
      </c>
      <c r="E11" s="2">
        <f t="shared" si="3"/>
        <v>1638.4</v>
      </c>
    </row>
    <row r="12" spans="1:5" x14ac:dyDescent="0.25">
      <c r="A12" s="22">
        <v>6</v>
      </c>
      <c r="B12" s="5">
        <f t="shared" si="0"/>
        <v>1900</v>
      </c>
      <c r="C12" s="5">
        <f t="shared" si="1"/>
        <v>1310.7200000000009</v>
      </c>
      <c r="D12" s="5">
        <f t="shared" si="2"/>
        <v>1727.2727272727273</v>
      </c>
      <c r="E12" s="2">
        <f t="shared" si="3"/>
        <v>1310.7200000000003</v>
      </c>
    </row>
    <row r="13" spans="1:5" x14ac:dyDescent="0.25">
      <c r="A13" s="22">
        <v>7</v>
      </c>
      <c r="B13" s="5">
        <f t="shared" si="0"/>
        <v>1900</v>
      </c>
      <c r="C13" s="5">
        <f t="shared" si="1"/>
        <v>1048.5760000000007</v>
      </c>
      <c r="D13" s="5">
        <f t="shared" si="2"/>
        <v>1381.8181818181818</v>
      </c>
      <c r="E13" s="2">
        <f t="shared" si="3"/>
        <v>1060.72</v>
      </c>
    </row>
    <row r="14" spans="1:5" x14ac:dyDescent="0.25">
      <c r="A14" s="22">
        <v>8</v>
      </c>
      <c r="B14" s="5">
        <f t="shared" si="0"/>
        <v>1900</v>
      </c>
      <c r="C14" s="5">
        <f t="shared" si="1"/>
        <v>838.86080000000061</v>
      </c>
      <c r="D14" s="5">
        <f t="shared" si="2"/>
        <v>1036.3636363636363</v>
      </c>
      <c r="E14" s="2">
        <f t="shared" si="3"/>
        <v>1060.72</v>
      </c>
    </row>
    <row r="15" spans="1:5" x14ac:dyDescent="0.25">
      <c r="A15" s="22">
        <v>9</v>
      </c>
      <c r="B15" s="5">
        <f t="shared" si="0"/>
        <v>1900</v>
      </c>
      <c r="C15" s="5">
        <f t="shared" si="1"/>
        <v>671.08864000000062</v>
      </c>
      <c r="D15" s="5">
        <f t="shared" si="2"/>
        <v>690.90909090909088</v>
      </c>
      <c r="E15" s="2">
        <f t="shared" si="3"/>
        <v>1060.72</v>
      </c>
    </row>
    <row r="16" spans="1:5" x14ac:dyDescent="0.25">
      <c r="A16" s="36">
        <v>10</v>
      </c>
      <c r="B16" s="6">
        <f t="shared" si="0"/>
        <v>1900</v>
      </c>
      <c r="C16" s="6">
        <f t="shared" si="1"/>
        <v>536.87091200000054</v>
      </c>
      <c r="D16" s="6">
        <f t="shared" si="2"/>
        <v>345.45454545454544</v>
      </c>
      <c r="E16" s="35">
        <f t="shared" si="3"/>
        <v>1060.72</v>
      </c>
    </row>
    <row r="17" spans="1:5" x14ac:dyDescent="0.25">
      <c r="A17" s="3" t="s">
        <v>11</v>
      </c>
      <c r="B17" s="7">
        <f>SUM(B7:B16)</f>
        <v>19000</v>
      </c>
      <c r="C17" s="7">
        <f>SUM(C7:C16)</f>
        <v>17852.51635200001</v>
      </c>
      <c r="D17" s="7">
        <f>SUM(D7:D16)</f>
        <v>19000</v>
      </c>
      <c r="E17" s="7">
        <f>SUM(E7:E16)</f>
        <v>19000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LIA</vt:lpstr>
      <vt:lpstr>LIA mit anteiliger Berechnung</vt:lpstr>
      <vt:lpstr>LIA Abschreibungsplan</vt:lpstr>
      <vt:lpstr>GDA</vt:lpstr>
      <vt:lpstr>GDA2</vt:lpstr>
      <vt:lpstr>GDA Abschreibungsplan</vt:lpstr>
      <vt:lpstr>DIA</vt:lpstr>
      <vt:lpstr>DIA (2)</vt:lpstr>
      <vt:lpstr>VDB und Vergleich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2021-06-15T12:35:08Z</dcterms:created>
  <dcterms:modified xsi:type="dcterms:W3CDTF">2021-08-10T11:34:12Z</dcterms:modified>
</cp:coreProperties>
</file>