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Daten Inge\BASIS_Schulungsunterlagen\BÜROKFM_VOEBEREITUNG\Update_01_2022\Download_2022\Download_Dateien\Loesungen_2022\Kap_6_Excel\"/>
    </mc:Choice>
  </mc:AlternateContent>
  <bookViews>
    <workbookView xWindow="0" yWindow="0" windowWidth="28800" windowHeight="11835" tabRatio="817" activeTab="8"/>
  </bookViews>
  <sheets>
    <sheet name="Auswertung" sheetId="7" r:id="rId1"/>
    <sheet name="Formeln Auswertung" sheetId="26" r:id="rId2"/>
    <sheet name="Gebühren Deutsche Post AG" sheetId="5" r:id="rId3"/>
    <sheet name="Hermes, GLS, DPD" sheetId="6" r:id="rId4"/>
    <sheet name="7" sheetId="23" r:id="rId5"/>
    <sheet name="8" sheetId="22" r:id="rId6"/>
    <sheet name="9" sheetId="21" r:id="rId7"/>
    <sheet name="10" sheetId="20" r:id="rId8"/>
    <sheet name="Portokosten_November" sheetId="8" r:id="rId9"/>
    <sheet name="Formeln Portokosten_November" sheetId="27" r:id="rId10"/>
    <sheet name="12" sheetId="19" r:id="rId1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4" i="27" l="1"/>
  <c r="F24" i="27" s="1"/>
  <c r="E23" i="27"/>
  <c r="F23" i="27" s="1"/>
  <c r="E22" i="27"/>
  <c r="F22" i="27" s="1"/>
  <c r="E21" i="27"/>
  <c r="F21" i="27" s="1"/>
  <c r="E20" i="27"/>
  <c r="F20" i="27" s="1"/>
  <c r="E19" i="27"/>
  <c r="F19" i="27" s="1"/>
  <c r="E18" i="27"/>
  <c r="F18" i="27" s="1"/>
  <c r="E17" i="27"/>
  <c r="F17" i="27" s="1"/>
  <c r="E16" i="27"/>
  <c r="F16" i="27" s="1"/>
  <c r="E15" i="27"/>
  <c r="F15" i="27" s="1"/>
  <c r="E14" i="27"/>
  <c r="F14" i="27" s="1"/>
  <c r="E13" i="27"/>
  <c r="F13" i="27" s="1"/>
  <c r="E12" i="27"/>
  <c r="F12" i="27" s="1"/>
  <c r="E11" i="27"/>
  <c r="F11" i="27" s="1"/>
  <c r="E10" i="27"/>
  <c r="F10" i="27" s="1"/>
  <c r="E9" i="27"/>
  <c r="F9" i="27" s="1"/>
  <c r="E8" i="27"/>
  <c r="F8" i="27" s="1"/>
  <c r="E7" i="27"/>
  <c r="F7" i="27" s="1"/>
  <c r="E6" i="27"/>
  <c r="F6" i="27" s="1"/>
  <c r="E5" i="27"/>
  <c r="F5" i="27" s="1"/>
  <c r="D11" i="26"/>
  <c r="D10" i="26"/>
  <c r="D9" i="26"/>
  <c r="D8" i="26"/>
  <c r="D7" i="26"/>
  <c r="D6" i="26"/>
  <c r="D5" i="26"/>
  <c r="D12" i="26" s="1"/>
  <c r="D12" i="7"/>
  <c r="D6" i="7"/>
  <c r="D7" i="7"/>
  <c r="D8" i="7"/>
  <c r="D9" i="7"/>
  <c r="D10" i="7"/>
  <c r="D11" i="7"/>
  <c r="D5" i="7"/>
  <c r="E6" i="8"/>
  <c r="F6" i="8" s="1"/>
  <c r="E7" i="8"/>
  <c r="F7" i="8" s="1"/>
  <c r="E8" i="8"/>
  <c r="F8" i="8" s="1"/>
  <c r="E9" i="8"/>
  <c r="F9" i="8" s="1"/>
  <c r="E10" i="8"/>
  <c r="F10" i="8" s="1"/>
  <c r="E11" i="8"/>
  <c r="F11" i="8" s="1"/>
  <c r="E12" i="8"/>
  <c r="F12" i="8" s="1"/>
  <c r="E13" i="8"/>
  <c r="F13" i="8" s="1"/>
  <c r="E14" i="8"/>
  <c r="F14" i="8" s="1"/>
  <c r="E15" i="8"/>
  <c r="F15" i="8" s="1"/>
  <c r="E16" i="8"/>
  <c r="F16" i="8" s="1"/>
  <c r="E17" i="8"/>
  <c r="F17" i="8" s="1"/>
  <c r="E18" i="8"/>
  <c r="F18" i="8" s="1"/>
  <c r="E19" i="8"/>
  <c r="F19" i="8" s="1"/>
  <c r="E20" i="8"/>
  <c r="F20" i="8" s="1"/>
  <c r="E21" i="8"/>
  <c r="F21" i="8" s="1"/>
  <c r="E22" i="8"/>
  <c r="F22" i="8" s="1"/>
  <c r="E23" i="8"/>
  <c r="F23" i="8" s="1"/>
  <c r="E24" i="8"/>
  <c r="F24" i="8" s="1"/>
  <c r="E5" i="8"/>
  <c r="F5" i="8" s="1"/>
  <c r="C10" i="7" l="1"/>
  <c r="C10" i="26"/>
  <c r="C11" i="26"/>
  <c r="C11" i="7"/>
  <c r="C8" i="26"/>
  <c r="F25" i="8"/>
  <c r="C8" i="7"/>
  <c r="C7" i="26"/>
  <c r="C7" i="7"/>
  <c r="C5" i="7"/>
  <c r="C5" i="26"/>
  <c r="C6" i="7"/>
  <c r="C6" i="26"/>
  <c r="C9" i="26"/>
  <c r="C9" i="7"/>
  <c r="F25" i="27"/>
  <c r="C12" i="26" l="1"/>
  <c r="C12" i="7"/>
  <c r="E8" i="7" s="1"/>
  <c r="E10" i="26"/>
  <c r="E6" i="26"/>
  <c r="E7" i="26"/>
  <c r="E8" i="26"/>
  <c r="E5" i="26"/>
  <c r="E11" i="26"/>
  <c r="E9" i="26"/>
  <c r="E6" i="7" l="1"/>
  <c r="E9" i="7"/>
  <c r="E11" i="7"/>
  <c r="E5" i="7"/>
  <c r="E10" i="7"/>
  <c r="E7" i="7"/>
</calcChain>
</file>

<file path=xl/sharedStrings.xml><?xml version="1.0" encoding="utf-8"?>
<sst xmlns="http://schemas.openxmlformats.org/spreadsheetml/2006/main" count="199" uniqueCount="24">
  <si>
    <t>Datum</t>
  </si>
  <si>
    <t>Menge</t>
  </si>
  <si>
    <t>Art der Sendung</t>
  </si>
  <si>
    <t>Entgelt je Sendung</t>
  </si>
  <si>
    <t>Gesamt</t>
  </si>
  <si>
    <t>Brief Standard</t>
  </si>
  <si>
    <t>Brief Maxi</t>
  </si>
  <si>
    <t>Brief Groß</t>
  </si>
  <si>
    <t>Einschreiben Rückschein</t>
  </si>
  <si>
    <t>Einschreiben Einwurf</t>
  </si>
  <si>
    <t>Brief Kompakt</t>
  </si>
  <si>
    <t>Postausgang Monat:</t>
  </si>
  <si>
    <t>Briefe</t>
  </si>
  <si>
    <t>Porto pro Sendung</t>
  </si>
  <si>
    <t>Einschreiben Eigenhändig</t>
  </si>
  <si>
    <t>Päckchen DHL</t>
  </si>
  <si>
    <t xml:space="preserve">Einschreiben Übergabe </t>
  </si>
  <si>
    <t>Einschreiben (Brief Standard)</t>
  </si>
  <si>
    <t>Summe:</t>
  </si>
  <si>
    <t>Anzahl</t>
  </si>
  <si>
    <t>Summe</t>
  </si>
  <si>
    <t>Anteil am Gesamt</t>
  </si>
  <si>
    <t xml:space="preserve">Postausgang Monat November Habermann &amp; Partner KG </t>
  </si>
  <si>
    <t>Stand: Jahr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</si>
</sst>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* #,##0.00\ &quot;€&quot;_-;\-* #,##0.00\ &quot;€&quot;_-;_-* &quot;-&quot;??\ &quot;€&quot;_-;_-@_-"/>
    <numFmt numFmtId="164" formatCode="[$-407]d/\ mmm/;@"/>
    <numFmt numFmtId="165" formatCode="[$-407]mmmm\ yy;@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b/>
      <sz val="12"/>
      <color theme="1"/>
      <name val="Arial"/>
      <family val="2"/>
    </font>
    <font>
      <sz val="9"/>
      <color theme="1"/>
      <name val="Calibri"/>
      <family val="2"/>
      <scheme val="minor"/>
    </font>
    <font>
      <b/>
      <sz val="9"/>
      <color theme="1"/>
      <name val="Arial"/>
      <family val="2"/>
    </font>
    <font>
      <sz val="11"/>
      <color theme="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48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14" fontId="0" fillId="0" borderId="0" xfId="0" applyNumberFormat="1"/>
    <xf numFmtId="14" fontId="0" fillId="0" borderId="0" xfId="0" applyNumberFormat="1" applyAlignment="1">
      <alignment horizontal="left"/>
    </xf>
    <xf numFmtId="0" fontId="2" fillId="0" borderId="0" xfId="0" applyFont="1"/>
    <xf numFmtId="0" fontId="3" fillId="0" borderId="0" xfId="0" applyFont="1"/>
    <xf numFmtId="0" fontId="2" fillId="2" borderId="1" xfId="0" applyFont="1" applyFill="1" applyBorder="1" applyAlignment="1">
      <alignment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164" fontId="3" fillId="0" borderId="5" xfId="0" applyNumberFormat="1" applyFont="1" applyBorder="1"/>
    <xf numFmtId="0" fontId="3" fillId="0" borderId="1" xfId="0" applyFont="1" applyBorder="1"/>
    <xf numFmtId="164" fontId="3" fillId="0" borderId="7" xfId="0" applyNumberFormat="1" applyFont="1" applyBorder="1"/>
    <xf numFmtId="164" fontId="3" fillId="0" borderId="1" xfId="0" applyNumberFormat="1" applyFont="1" applyBorder="1"/>
    <xf numFmtId="164" fontId="3" fillId="0" borderId="6" xfId="0" applyNumberFormat="1" applyFont="1" applyBorder="1"/>
    <xf numFmtId="44" fontId="3" fillId="0" borderId="1" xfId="1" applyFont="1" applyBorder="1"/>
    <xf numFmtId="44" fontId="3" fillId="0" borderId="1" xfId="0" applyNumberFormat="1" applyFont="1" applyBorder="1"/>
    <xf numFmtId="44" fontId="3" fillId="2" borderId="1" xfId="0" applyNumberFormat="1" applyFont="1" applyFill="1" applyBorder="1"/>
    <xf numFmtId="165" fontId="3" fillId="0" borderId="0" xfId="0" applyNumberFormat="1" applyFont="1" applyAlignment="1">
      <alignment horizontal="center"/>
    </xf>
    <xf numFmtId="44" fontId="0" fillId="0" borderId="0" xfId="1" applyFont="1"/>
    <xf numFmtId="0" fontId="2" fillId="0" borderId="1" xfId="0" applyFont="1" applyBorder="1"/>
    <xf numFmtId="0" fontId="2" fillId="3" borderId="1" xfId="0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4" fillId="0" borderId="0" xfId="0" applyFont="1"/>
    <xf numFmtId="0" fontId="5" fillId="0" borderId="0" xfId="0" applyFont="1" applyAlignment="1">
      <alignment vertical="center"/>
    </xf>
    <xf numFmtId="10" fontId="3" fillId="0" borderId="1" xfId="2" applyNumberFormat="1" applyFont="1" applyBorder="1"/>
    <xf numFmtId="44" fontId="0" fillId="0" borderId="0" xfId="1" applyFont="1" applyAlignment="1">
      <alignment wrapText="1"/>
    </xf>
    <xf numFmtId="0" fontId="6" fillId="0" borderId="0" xfId="0" applyFont="1"/>
    <xf numFmtId="0" fontId="7" fillId="0" borderId="0" xfId="0" applyFont="1" applyAlignment="1">
      <alignment vertical="center"/>
    </xf>
    <xf numFmtId="0" fontId="7" fillId="3" borderId="1" xfId="0" applyFont="1" applyFill="1" applyBorder="1" applyAlignment="1">
      <alignment horizontal="left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4" fillId="0" borderId="1" xfId="0" applyFont="1" applyBorder="1"/>
    <xf numFmtId="44" fontId="4" fillId="0" borderId="1" xfId="1" applyFont="1" applyBorder="1"/>
    <xf numFmtId="10" fontId="4" fillId="0" borderId="1" xfId="2" applyNumberFormat="1" applyFont="1" applyBorder="1"/>
    <xf numFmtId="0" fontId="7" fillId="0" borderId="1" xfId="0" applyFont="1" applyBorder="1"/>
    <xf numFmtId="165" fontId="3" fillId="0" borderId="0" xfId="0" applyNumberFormat="1" applyFont="1" applyAlignment="1">
      <alignment horizontal="left" indent="1"/>
    </xf>
    <xf numFmtId="0" fontId="3" fillId="0" borderId="1" xfId="0" applyFont="1" applyBorder="1" applyAlignment="1">
      <alignment horizontal="left" indent="1"/>
    </xf>
    <xf numFmtId="0" fontId="3" fillId="0" borderId="0" xfId="0" applyFont="1" applyAlignment="1">
      <alignment horizontal="left" indent="1"/>
    </xf>
    <xf numFmtId="0" fontId="3" fillId="0" borderId="1" xfId="0" applyFont="1" applyBorder="1" applyAlignment="1">
      <alignment horizontal="right" indent="1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2" fillId="2" borderId="2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right"/>
    </xf>
    <xf numFmtId="0" fontId="2" fillId="2" borderId="4" xfId="0" applyFont="1" applyFill="1" applyBorder="1" applyAlignment="1">
      <alignment horizontal="right"/>
    </xf>
    <xf numFmtId="14" fontId="8" fillId="0" borderId="0" xfId="0" applyNumberFormat="1" applyFont="1" applyFill="1" applyBorder="1"/>
    <xf numFmtId="0" fontId="8" fillId="0" borderId="0" xfId="0" applyFont="1" applyFill="1" applyBorder="1"/>
  </cellXfs>
  <cellStyles count="3">
    <cellStyle name="Prozent" xfId="2" builtinId="5"/>
    <cellStyle name="Standard" xfId="0" builtinId="0"/>
    <cellStyle name="Währung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/>
              <a:t>Verteilung der Portokosten Monat November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2.6158229675281478E-2"/>
          <c:y val="0.24861006195363791"/>
          <c:w val="0.97384177032471853"/>
          <c:h val="0.55828492983092559"/>
        </c:manualLayout>
      </c:layout>
      <c:pie3DChart>
        <c:varyColors val="1"/>
        <c:ser>
          <c:idx val="0"/>
          <c:order val="0"/>
          <c:tx>
            <c:strRef>
              <c:f>Auswertung!$C$4</c:f>
              <c:strCache>
                <c:ptCount val="1"/>
                <c:pt idx="0">
                  <c:v>Gesamt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6-2768-48D0-8DB8-44124F08F38F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7-2768-48D0-8DB8-44124F08F38F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3-2768-48D0-8DB8-44124F08F38F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2-2768-48D0-8DB8-44124F08F38F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1-2768-48D0-8DB8-44124F08F38F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5-2768-48D0-8DB8-44124F08F38F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4-2768-48D0-8DB8-44124F08F38F}"/>
              </c:ext>
            </c:extLst>
          </c:dPt>
          <c:dLbls>
            <c:dLbl>
              <c:idx val="0"/>
              <c:layout>
                <c:manualLayout>
                  <c:x val="-3.6366515842012379E-2"/>
                  <c:y val="-3.7234207512678801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2768-48D0-8DB8-44124F08F38F}"/>
                </c:ext>
              </c:extLst>
            </c:dLbl>
            <c:dLbl>
              <c:idx val="1"/>
              <c:layout>
                <c:manualLayout>
                  <c:x val="6.0352021302955791E-2"/>
                  <c:y val="-5.6552077331796943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2768-48D0-8DB8-44124F08F38F}"/>
                </c:ext>
              </c:extLst>
            </c:dLbl>
            <c:dLbl>
              <c:idx val="2"/>
              <c:layout>
                <c:manualLayout>
                  <c:x val="4.1984823317587627E-2"/>
                  <c:y val="-2.6088243034661316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2768-48D0-8DB8-44124F08F38F}"/>
                </c:ext>
              </c:extLst>
            </c:dLbl>
            <c:dLbl>
              <c:idx val="3"/>
              <c:layout>
                <c:manualLayout>
                  <c:x val="1.2118814434227645E-2"/>
                  <c:y val="1.904473322948446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2768-48D0-8DB8-44124F08F38F}"/>
                </c:ext>
              </c:extLst>
            </c:dLbl>
            <c:dLbl>
              <c:idx val="4"/>
              <c:layout>
                <c:manualLayout>
                  <c:x val="0.14115346691380029"/>
                  <c:y val="-0.23216752377497535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1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2768-48D0-8DB8-44124F08F38F}"/>
                </c:ext>
              </c:extLst>
            </c:dLbl>
            <c:dLbl>
              <c:idx val="5"/>
              <c:layout>
                <c:manualLayout>
                  <c:x val="-4.1058246844290942E-3"/>
                  <c:y val="8.8377281894106395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2330917996693075"/>
                      <c:h val="9.1122807017543855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5-2768-48D0-8DB8-44124F08F38F}"/>
                </c:ext>
              </c:extLst>
            </c:dLbl>
            <c:dLbl>
              <c:idx val="6"/>
              <c:layout>
                <c:manualLayout>
                  <c:x val="-1.4165864350168574E-3"/>
                  <c:y val="-4.4498218210528559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2768-48D0-8DB8-44124F08F38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bestFit"/>
            <c:showLegendKey val="0"/>
            <c:showVal val="1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Auswertung!$B$5:$B$11</c:f>
              <c:strCache>
                <c:ptCount val="7"/>
                <c:pt idx="0">
                  <c:v>Brief Standard</c:v>
                </c:pt>
                <c:pt idx="1">
                  <c:v>Brief Kompakt</c:v>
                </c:pt>
                <c:pt idx="2">
                  <c:v>Brief Groß</c:v>
                </c:pt>
                <c:pt idx="3">
                  <c:v>Brief Maxi</c:v>
                </c:pt>
                <c:pt idx="4">
                  <c:v>Päckchen DHL</c:v>
                </c:pt>
                <c:pt idx="5">
                  <c:v>Einschreiben Einwurf</c:v>
                </c:pt>
                <c:pt idx="6">
                  <c:v>Einschreiben Rückschein</c:v>
                </c:pt>
              </c:strCache>
            </c:strRef>
          </c:cat>
          <c:val>
            <c:numRef>
              <c:f>Auswertung!$C$5:$C$11</c:f>
              <c:numCache>
                <c:formatCode>_("€"* #,##0.00_);_("€"* \(#,##0.00\);_("€"* "-"??_);_(@_)</c:formatCode>
                <c:ptCount val="7"/>
                <c:pt idx="0">
                  <c:v>16</c:v>
                </c:pt>
                <c:pt idx="1">
                  <c:v>8.5500000000000007</c:v>
                </c:pt>
                <c:pt idx="2">
                  <c:v>15.5</c:v>
                </c:pt>
                <c:pt idx="3">
                  <c:v>18.900000000000002</c:v>
                </c:pt>
                <c:pt idx="4">
                  <c:v>72</c:v>
                </c:pt>
                <c:pt idx="5">
                  <c:v>9</c:v>
                </c:pt>
                <c:pt idx="6">
                  <c:v>27.5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768-48D0-8DB8-44124F08F3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23811</xdr:colOff>
      <xdr:row>12</xdr:row>
      <xdr:rowOff>161924</xdr:rowOff>
    </xdr:from>
    <xdr:to>
      <xdr:col>7</xdr:col>
      <xdr:colOff>209550</xdr:colOff>
      <xdr:row>34</xdr:row>
      <xdr:rowOff>114299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35156B76-8188-44B7-BC1A-B7EE2220AC9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1</xdr:col>
      <xdr:colOff>180975</xdr:colOff>
      <xdr:row>30</xdr:row>
      <xdr:rowOff>57150</xdr:rowOff>
    </xdr:from>
    <xdr:ext cx="903645" cy="264560"/>
    <xdr:sp macro="" textlink="">
      <xdr:nvSpPr>
        <xdr:cNvPr id="4" name="Textfeld 3">
          <a:extLst>
            <a:ext uri="{FF2B5EF4-FFF2-40B4-BE49-F238E27FC236}">
              <a16:creationId xmlns:a16="http://schemas.microsoft.com/office/drawing/2014/main" id="{11F649F4-1D53-4C1B-97BA-08B7BE8070AB}"/>
            </a:ext>
          </a:extLst>
        </xdr:cNvPr>
        <xdr:cNvSpPr txBox="1"/>
      </xdr:nvSpPr>
      <xdr:spPr>
        <a:xfrm>
          <a:off x="485775" y="5210175"/>
          <a:ext cx="90364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de-DE" sz="1100" b="1"/>
            <a:t>Höchstwert:</a:t>
          </a:r>
        </a:p>
      </xdr:txBody>
    </xdr:sp>
    <xdr:clientData/>
  </xdr:one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0.16605</cdr:x>
      <cdr:y>0.59621</cdr:y>
    </cdr:from>
    <cdr:to>
      <cdr:x>0.41697</cdr:x>
      <cdr:y>0.8374</cdr:y>
    </cdr:to>
    <cdr:cxnSp macro="">
      <cdr:nvCxnSpPr>
        <cdr:cNvPr id="3" name="Gerade Verbindung mit Pfeil 2">
          <a:extLst xmlns:a="http://schemas.openxmlformats.org/drawingml/2006/main">
            <a:ext uri="{FF2B5EF4-FFF2-40B4-BE49-F238E27FC236}">
              <a16:creationId xmlns:a16="http://schemas.microsoft.com/office/drawing/2014/main" id="{5A06A37A-3B0B-491E-8FCE-68DBBDE8E865}"/>
            </a:ext>
          </a:extLst>
        </cdr:cNvPr>
        <cdr:cNvCxnSpPr/>
      </cdr:nvCxnSpPr>
      <cdr:spPr>
        <a:xfrm xmlns:a="http://schemas.openxmlformats.org/drawingml/2006/main" flipV="1">
          <a:off x="1071564" y="2095501"/>
          <a:ext cx="1619250" cy="847726"/>
        </a:xfrm>
        <a:prstGeom xmlns:a="http://schemas.openxmlformats.org/drawingml/2006/main" prst="straightConnector1">
          <a:avLst/>
        </a:prstGeom>
        <a:ln xmlns:a="http://schemas.openxmlformats.org/drawingml/2006/main">
          <a:tailEnd type="triangle"/>
        </a:ln>
      </cdr:spPr>
      <cdr:style>
        <a:lnRef xmlns:a="http://schemas.openxmlformats.org/drawingml/2006/main" idx="1">
          <a:schemeClr val="dk1"/>
        </a:lnRef>
        <a:fillRef xmlns:a="http://schemas.openxmlformats.org/drawingml/2006/main" idx="0">
          <a:schemeClr val="dk1"/>
        </a:fillRef>
        <a:effectRef xmlns:a="http://schemas.openxmlformats.org/drawingml/2006/main" idx="0">
          <a:schemeClr val="dk1"/>
        </a:effectRef>
        <a:fontRef xmlns:a="http://schemas.openxmlformats.org/drawingml/2006/main" idx="minor">
          <a:schemeClr val="tx1"/>
        </a:fontRef>
      </cdr:style>
    </cdr:cxnSp>
  </cdr:relSizeAnchor>
</c:userShape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12"/>
  <sheetViews>
    <sheetView view="pageLayout" zoomScale="80" zoomScaleNormal="100" zoomScalePageLayoutView="80" workbookViewId="0">
      <selection activeCell="J13" sqref="J13"/>
    </sheetView>
  </sheetViews>
  <sheetFormatPr baseColWidth="10" defaultRowHeight="12.75" x14ac:dyDescent="0.2"/>
  <cols>
    <col min="1" max="1" width="4.5703125" style="8" customWidth="1"/>
    <col min="2" max="2" width="24" style="8" customWidth="1"/>
    <col min="3" max="5" width="15.7109375" style="8" customWidth="1"/>
    <col min="6" max="16384" width="11.42578125" style="8"/>
  </cols>
  <sheetData>
    <row r="2" spans="2:6" ht="15.75" x14ac:dyDescent="0.2">
      <c r="B2" s="41" t="s">
        <v>22</v>
      </c>
      <c r="C2" s="41"/>
      <c r="D2" s="41"/>
      <c r="E2" s="41"/>
      <c r="F2" s="26"/>
    </row>
    <row r="4" spans="2:6" ht="33" customHeight="1" x14ac:dyDescent="0.2">
      <c r="B4" s="23" t="s">
        <v>2</v>
      </c>
      <c r="C4" s="24" t="s">
        <v>4</v>
      </c>
      <c r="D4" s="24" t="s">
        <v>19</v>
      </c>
      <c r="E4" s="24" t="s">
        <v>21</v>
      </c>
    </row>
    <row r="5" spans="2:6" x14ac:dyDescent="0.2">
      <c r="B5" s="13" t="s">
        <v>5</v>
      </c>
      <c r="C5" s="17">
        <f>SUMIF(Portokosten_November!$D$5:$D$24,Auswertung!B5,Portokosten_November!$F$5:$F$24)</f>
        <v>16</v>
      </c>
      <c r="D5" s="40">
        <f>SUMIF(Portokosten_November!$D$5:$D$24,Auswertung!B5,Portokosten_November!$C$5:$C$24)</f>
        <v>20</v>
      </c>
      <c r="E5" s="27">
        <f>C5/$C$12</f>
        <v>9.5550910719617799E-2</v>
      </c>
    </row>
    <row r="6" spans="2:6" x14ac:dyDescent="0.2">
      <c r="B6" s="13" t="s">
        <v>10</v>
      </c>
      <c r="C6" s="17">
        <f>SUMIF(Portokosten_November!$D$5:$D$24,Auswertung!B6,Portokosten_November!$F$5:$F$24)</f>
        <v>8.5500000000000007</v>
      </c>
      <c r="D6" s="40">
        <f>SUMIF(Portokosten_November!$D$5:$D$24,Auswertung!B6,Portokosten_November!$C$5:$C$24)</f>
        <v>9</v>
      </c>
      <c r="E6" s="27">
        <f t="shared" ref="E6:E11" si="0">C6/$C$12</f>
        <v>5.1060017915795765E-2</v>
      </c>
    </row>
    <row r="7" spans="2:6" x14ac:dyDescent="0.2">
      <c r="B7" s="13" t="s">
        <v>7</v>
      </c>
      <c r="C7" s="17">
        <f>SUMIF(Portokosten_November!$D$5:$D$24,Auswertung!B7,Portokosten_November!$F$5:$F$24)</f>
        <v>15.5</v>
      </c>
      <c r="D7" s="40">
        <f>SUMIF(Portokosten_November!$D$5:$D$24,Auswertung!B7,Portokosten_November!$C$5:$C$24)</f>
        <v>10</v>
      </c>
      <c r="E7" s="27">
        <f t="shared" si="0"/>
        <v>9.2564944759629744E-2</v>
      </c>
    </row>
    <row r="8" spans="2:6" x14ac:dyDescent="0.2">
      <c r="B8" s="13" t="s">
        <v>6</v>
      </c>
      <c r="C8" s="17">
        <f>SUMIF(Portokosten_November!$D$5:$D$24,Auswertung!B8,Portokosten_November!$F$5:$F$24)</f>
        <v>18.900000000000002</v>
      </c>
      <c r="D8" s="40">
        <f>SUMIF(Portokosten_November!$D$5:$D$24,Auswertung!B8,Portokosten_November!$C$5:$C$24)</f>
        <v>7</v>
      </c>
      <c r="E8" s="27">
        <f t="shared" si="0"/>
        <v>0.11286951328754855</v>
      </c>
    </row>
    <row r="9" spans="2:6" x14ac:dyDescent="0.2">
      <c r="B9" s="13" t="s">
        <v>15</v>
      </c>
      <c r="C9" s="17">
        <f>SUMIF(Portokosten_November!$D$5:$D$24,Auswertung!B9,Portokosten_November!$F$5:$F$24)</f>
        <v>72</v>
      </c>
      <c r="D9" s="40">
        <f>SUMIF(Portokosten_November!$D$5:$D$24,Auswertung!B9,Portokosten_November!$C$5:$C$24)</f>
        <v>16</v>
      </c>
      <c r="E9" s="27">
        <f t="shared" si="0"/>
        <v>0.42997909823828012</v>
      </c>
    </row>
    <row r="10" spans="2:6" x14ac:dyDescent="0.2">
      <c r="B10" s="13" t="s">
        <v>9</v>
      </c>
      <c r="C10" s="17">
        <f>SUMIF(Portokosten_November!$D$5:$D$24,Auswertung!B10,Portokosten_November!$F$5:$F$24)</f>
        <v>9</v>
      </c>
      <c r="D10" s="40">
        <f>SUMIF(Portokosten_November!$D$5:$D$24,Auswertung!B10,Portokosten_November!$C$5:$C$24)</f>
        <v>3</v>
      </c>
      <c r="E10" s="27">
        <f t="shared" si="0"/>
        <v>5.3747387279785015E-2</v>
      </c>
    </row>
    <row r="11" spans="2:6" x14ac:dyDescent="0.2">
      <c r="B11" s="13" t="s">
        <v>8</v>
      </c>
      <c r="C11" s="17">
        <f>SUMIF(Portokosten_November!$D$5:$D$24,Auswertung!B11,Portokosten_November!$F$5:$F$24)</f>
        <v>27.5</v>
      </c>
      <c r="D11" s="40">
        <f>SUMIF(Portokosten_November!$D$5:$D$24,Auswertung!B11,Portokosten_November!$C$5:$C$24)</f>
        <v>5</v>
      </c>
      <c r="E11" s="27">
        <f t="shared" si="0"/>
        <v>0.16422812779934309</v>
      </c>
    </row>
    <row r="12" spans="2:6" x14ac:dyDescent="0.2">
      <c r="B12" s="22" t="s">
        <v>20</v>
      </c>
      <c r="C12" s="17">
        <f>SUM(C5:C11)</f>
        <v>167.45</v>
      </c>
      <c r="D12" s="40">
        <f>SUM(D5:D11)</f>
        <v>70</v>
      </c>
    </row>
  </sheetData>
  <mergeCells count="1">
    <mergeCell ref="B2:E2"/>
  </mergeCells>
  <pageMargins left="0.7" right="0.7" top="0.78740157499999996" bottom="0.78740157499999996" header="0.3" footer="0.3"/>
  <pageSetup paperSize="9" orientation="landscape" r:id="rId1"/>
  <headerFooter>
    <oddFooter>&amp;C&amp;A&amp;RVorname Nachname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25"/>
  <sheetViews>
    <sheetView showFormulas="1" workbookViewId="0">
      <selection activeCell="H28" sqref="H28"/>
    </sheetView>
  </sheetViews>
  <sheetFormatPr baseColWidth="10" defaultRowHeight="12.75" x14ac:dyDescent="0.2"/>
  <cols>
    <col min="1" max="1" width="1.85546875" style="8" customWidth="1"/>
    <col min="2" max="2" width="9.85546875" style="8" customWidth="1"/>
    <col min="3" max="3" width="3.7109375" style="8" bestFit="1" customWidth="1"/>
    <col min="4" max="4" width="11.28515625" style="8" bestFit="1" customWidth="1"/>
    <col min="5" max="5" width="28.42578125" style="8" bestFit="1" customWidth="1"/>
    <col min="6" max="6" width="8.28515625" style="8" bestFit="1" customWidth="1"/>
    <col min="7" max="16384" width="11.42578125" style="8"/>
  </cols>
  <sheetData>
    <row r="2" spans="2:6" x14ac:dyDescent="0.2">
      <c r="B2" s="7" t="s">
        <v>11</v>
      </c>
      <c r="D2" s="20">
        <v>44136</v>
      </c>
    </row>
    <row r="4" spans="2:6" ht="25.5" x14ac:dyDescent="0.2">
      <c r="B4" s="9" t="s">
        <v>0</v>
      </c>
      <c r="C4" s="10" t="s">
        <v>1</v>
      </c>
      <c r="D4" s="11" t="s">
        <v>2</v>
      </c>
      <c r="E4" s="11" t="s">
        <v>3</v>
      </c>
      <c r="F4" s="10" t="s">
        <v>4</v>
      </c>
    </row>
    <row r="5" spans="2:6" x14ac:dyDescent="0.2">
      <c r="B5" s="12">
        <v>44137</v>
      </c>
      <c r="C5" s="13">
        <v>2</v>
      </c>
      <c r="D5" s="13" t="s">
        <v>6</v>
      </c>
      <c r="E5" s="17">
        <f>VLOOKUP(D5,'Gebühren Deutsche Post AG'!$B$6:$C$18,2,0)</f>
        <v>2.7</v>
      </c>
      <c r="F5" s="18">
        <f>C5*E5</f>
        <v>5.4</v>
      </c>
    </row>
    <row r="6" spans="2:6" x14ac:dyDescent="0.2">
      <c r="B6" s="14"/>
      <c r="C6" s="13">
        <v>4</v>
      </c>
      <c r="D6" s="13" t="s">
        <v>5</v>
      </c>
      <c r="E6" s="17">
        <f>VLOOKUP(D6,'Gebühren Deutsche Post AG'!$B$6:$C$18,2,0)</f>
        <v>0.8</v>
      </c>
      <c r="F6" s="18">
        <f t="shared" ref="F6:F24" si="0">C6*E6</f>
        <v>3.2</v>
      </c>
    </row>
    <row r="7" spans="2:6" x14ac:dyDescent="0.2">
      <c r="B7" s="12">
        <v>44138</v>
      </c>
      <c r="C7" s="13">
        <v>2</v>
      </c>
      <c r="D7" s="13" t="s">
        <v>5</v>
      </c>
      <c r="E7" s="17">
        <f>VLOOKUP(D7,'Gebühren Deutsche Post AG'!$B$6:$C$18,2,0)</f>
        <v>0.8</v>
      </c>
      <c r="F7" s="18">
        <f t="shared" si="0"/>
        <v>1.6</v>
      </c>
    </row>
    <row r="8" spans="2:6" x14ac:dyDescent="0.2">
      <c r="B8" s="14"/>
      <c r="C8" s="13">
        <v>5</v>
      </c>
      <c r="D8" s="13" t="s">
        <v>15</v>
      </c>
      <c r="E8" s="17">
        <f>VLOOKUP(D8,'Gebühren Deutsche Post AG'!$B$6:$C$18,2,0)</f>
        <v>4.5</v>
      </c>
      <c r="F8" s="18">
        <f t="shared" si="0"/>
        <v>22.5</v>
      </c>
    </row>
    <row r="9" spans="2:6" x14ac:dyDescent="0.2">
      <c r="B9" s="15">
        <v>44142</v>
      </c>
      <c r="C9" s="13">
        <v>2</v>
      </c>
      <c r="D9" s="13" t="s">
        <v>7</v>
      </c>
      <c r="E9" s="17">
        <f>VLOOKUP(D9,'Gebühren Deutsche Post AG'!$B$6:$C$18,2,0)</f>
        <v>1.55</v>
      </c>
      <c r="F9" s="18">
        <f t="shared" si="0"/>
        <v>3.1</v>
      </c>
    </row>
    <row r="10" spans="2:6" x14ac:dyDescent="0.2">
      <c r="B10" s="12">
        <v>44143</v>
      </c>
      <c r="C10" s="13">
        <v>5</v>
      </c>
      <c r="D10" s="13" t="s">
        <v>5</v>
      </c>
      <c r="E10" s="17">
        <f>VLOOKUP(D10,'Gebühren Deutsche Post AG'!$B$6:$C$18,2,0)</f>
        <v>0.8</v>
      </c>
      <c r="F10" s="18">
        <f t="shared" si="0"/>
        <v>4</v>
      </c>
    </row>
    <row r="11" spans="2:6" x14ac:dyDescent="0.2">
      <c r="B11" s="16"/>
      <c r="C11" s="13">
        <v>2</v>
      </c>
      <c r="D11" s="13" t="s">
        <v>6</v>
      </c>
      <c r="E11" s="17">
        <f>VLOOKUP(D11,'Gebühren Deutsche Post AG'!$B$6:$C$18,2,0)</f>
        <v>2.7</v>
      </c>
      <c r="F11" s="18">
        <f t="shared" si="0"/>
        <v>5.4</v>
      </c>
    </row>
    <row r="12" spans="2:6" x14ac:dyDescent="0.2">
      <c r="B12" s="14"/>
      <c r="C12" s="13">
        <v>3</v>
      </c>
      <c r="D12" s="13" t="s">
        <v>15</v>
      </c>
      <c r="E12" s="17">
        <f>VLOOKUP(D12,'Gebühren Deutsche Post AG'!$B$6:$C$18,2,0)</f>
        <v>4.5</v>
      </c>
      <c r="F12" s="18">
        <f t="shared" si="0"/>
        <v>13.5</v>
      </c>
    </row>
    <row r="13" spans="2:6" x14ac:dyDescent="0.2">
      <c r="B13" s="12">
        <v>44147</v>
      </c>
      <c r="C13" s="13">
        <v>4</v>
      </c>
      <c r="D13" s="13" t="s">
        <v>5</v>
      </c>
      <c r="E13" s="17">
        <f>VLOOKUP(D13,'Gebühren Deutsche Post AG'!$B$6:$C$18,2,0)</f>
        <v>0.8</v>
      </c>
      <c r="F13" s="18">
        <f t="shared" si="0"/>
        <v>3.2</v>
      </c>
    </row>
    <row r="14" spans="2:6" x14ac:dyDescent="0.2">
      <c r="B14" s="16"/>
      <c r="C14" s="13">
        <v>2</v>
      </c>
      <c r="D14" s="13" t="s">
        <v>7</v>
      </c>
      <c r="E14" s="17">
        <f>VLOOKUP(D14,'Gebühren Deutsche Post AG'!$B$6:$C$18,2,0)</f>
        <v>1.55</v>
      </c>
      <c r="F14" s="18">
        <f t="shared" si="0"/>
        <v>3.1</v>
      </c>
    </row>
    <row r="15" spans="2:6" x14ac:dyDescent="0.2">
      <c r="B15" s="14"/>
      <c r="C15" s="13">
        <v>8</v>
      </c>
      <c r="D15" s="13" t="s">
        <v>15</v>
      </c>
      <c r="E15" s="17">
        <f>VLOOKUP(D15,'Gebühren Deutsche Post AG'!$B$6:$C$18,2,0)</f>
        <v>4.5</v>
      </c>
      <c r="F15" s="18">
        <f t="shared" si="0"/>
        <v>36</v>
      </c>
    </row>
    <row r="16" spans="2:6" x14ac:dyDescent="0.2">
      <c r="B16" s="12">
        <v>44153</v>
      </c>
      <c r="C16" s="13">
        <v>2</v>
      </c>
      <c r="D16" s="13" t="s">
        <v>10</v>
      </c>
      <c r="E16" s="17">
        <f>VLOOKUP(D16,'Gebühren Deutsche Post AG'!$B$6:$C$18,2,0)</f>
        <v>0.95</v>
      </c>
      <c r="F16" s="18">
        <f t="shared" si="0"/>
        <v>1.9</v>
      </c>
    </row>
    <row r="17" spans="2:6" x14ac:dyDescent="0.2">
      <c r="B17" s="14"/>
      <c r="C17" s="13">
        <v>3</v>
      </c>
      <c r="D17" s="13" t="s">
        <v>5</v>
      </c>
      <c r="E17" s="17">
        <f>VLOOKUP(D17,'Gebühren Deutsche Post AG'!$B$6:$C$18,2,0)</f>
        <v>0.8</v>
      </c>
      <c r="F17" s="18">
        <f t="shared" si="0"/>
        <v>2.4000000000000004</v>
      </c>
    </row>
    <row r="18" spans="2:6" x14ac:dyDescent="0.2">
      <c r="B18" s="12">
        <v>44157</v>
      </c>
      <c r="C18" s="13">
        <v>5</v>
      </c>
      <c r="D18" s="13" t="s">
        <v>8</v>
      </c>
      <c r="E18" s="17">
        <f>VLOOKUP(D18,'Gebühren Deutsche Post AG'!$B$6:$C$18,2,0)</f>
        <v>5.5</v>
      </c>
      <c r="F18" s="18">
        <f t="shared" si="0"/>
        <v>27.5</v>
      </c>
    </row>
    <row r="19" spans="2:6" x14ac:dyDescent="0.2">
      <c r="B19" s="16"/>
      <c r="C19" s="13">
        <v>3</v>
      </c>
      <c r="D19" s="13" t="s">
        <v>9</v>
      </c>
      <c r="E19" s="17">
        <f>VLOOKUP(D19,'Gebühren Deutsche Post AG'!$B$6:$C$18,2,0)</f>
        <v>3</v>
      </c>
      <c r="F19" s="18">
        <f t="shared" si="0"/>
        <v>9</v>
      </c>
    </row>
    <row r="20" spans="2:6" x14ac:dyDescent="0.2">
      <c r="B20" s="14"/>
      <c r="C20" s="13">
        <v>2</v>
      </c>
      <c r="D20" s="13" t="s">
        <v>5</v>
      </c>
      <c r="E20" s="17">
        <f>VLOOKUP(D20,'Gebühren Deutsche Post AG'!$B$6:$C$18,2,0)</f>
        <v>0.8</v>
      </c>
      <c r="F20" s="18">
        <f t="shared" si="0"/>
        <v>1.6</v>
      </c>
    </row>
    <row r="21" spans="2:6" x14ac:dyDescent="0.2">
      <c r="B21" s="12">
        <v>44163</v>
      </c>
      <c r="C21" s="13">
        <v>2</v>
      </c>
      <c r="D21" s="13" t="s">
        <v>10</v>
      </c>
      <c r="E21" s="17">
        <f>VLOOKUP(D21,'Gebühren Deutsche Post AG'!$B$6:$C$18,2,0)</f>
        <v>0.95</v>
      </c>
      <c r="F21" s="18">
        <f t="shared" si="0"/>
        <v>1.9</v>
      </c>
    </row>
    <row r="22" spans="2:6" x14ac:dyDescent="0.2">
      <c r="B22" s="16"/>
      <c r="C22" s="13">
        <v>3</v>
      </c>
      <c r="D22" s="13" t="s">
        <v>6</v>
      </c>
      <c r="E22" s="17">
        <f>VLOOKUP(D22,'Gebühren Deutsche Post AG'!$B$6:$C$18,2,0)</f>
        <v>2.7</v>
      </c>
      <c r="F22" s="18">
        <f t="shared" si="0"/>
        <v>8.1000000000000014</v>
      </c>
    </row>
    <row r="23" spans="2:6" x14ac:dyDescent="0.2">
      <c r="B23" s="14"/>
      <c r="C23" s="13">
        <v>6</v>
      </c>
      <c r="D23" s="13" t="s">
        <v>7</v>
      </c>
      <c r="E23" s="17">
        <f>VLOOKUP(D23,'Gebühren Deutsche Post AG'!$B$6:$C$18,2,0)</f>
        <v>1.55</v>
      </c>
      <c r="F23" s="18">
        <f t="shared" si="0"/>
        <v>9.3000000000000007</v>
      </c>
    </row>
    <row r="24" spans="2:6" x14ac:dyDescent="0.2">
      <c r="B24" s="15">
        <v>44165</v>
      </c>
      <c r="C24" s="13">
        <v>5</v>
      </c>
      <c r="D24" s="13" t="s">
        <v>10</v>
      </c>
      <c r="E24" s="17">
        <f>VLOOKUP(D24,'Gebühren Deutsche Post AG'!$B$6:$C$18,2,0)</f>
        <v>0.95</v>
      </c>
      <c r="F24" s="18">
        <f t="shared" si="0"/>
        <v>4.75</v>
      </c>
    </row>
    <row r="25" spans="2:6" ht="15" customHeight="1" x14ac:dyDescent="0.2">
      <c r="B25" s="43" t="s">
        <v>18</v>
      </c>
      <c r="C25" s="44"/>
      <c r="D25" s="44"/>
      <c r="E25" s="45"/>
      <c r="F25" s="19">
        <f>SUM(F5:F24)</f>
        <v>167.45000000000002</v>
      </c>
    </row>
  </sheetData>
  <mergeCells count="1">
    <mergeCell ref="B25:E25"/>
  </mergeCells>
  <pageMargins left="0.70866141732283472" right="0.70866141732283472" top="0.78740157480314965" bottom="0.78740157480314965" header="0.31496062992125984" footer="0.31496062992125984"/>
  <pageSetup paperSize="9" orientation="landscape" r:id="rId1"/>
  <headerFooter>
    <oddHeader>&amp;CVorname Nachname</oddHeader>
    <oddFooter>&amp;L&amp;F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20"/>
  <sheetViews>
    <sheetView workbookViewId="0">
      <selection activeCell="F20" sqref="F20"/>
    </sheetView>
  </sheetViews>
  <sheetFormatPr baseColWidth="10" defaultRowHeight="15" x14ac:dyDescent="0.25"/>
  <cols>
    <col min="4" max="4" width="23" bestFit="1" customWidth="1"/>
    <col min="5" max="5" width="12.140625" customWidth="1"/>
  </cols>
  <sheetData>
    <row r="2" spans="2:6" x14ac:dyDescent="0.25">
      <c r="B2" t="s">
        <v>11</v>
      </c>
    </row>
    <row r="4" spans="2:6" ht="30" x14ac:dyDescent="0.25">
      <c r="B4" s="2" t="s">
        <v>0</v>
      </c>
      <c r="C4" s="3" t="s">
        <v>1</v>
      </c>
      <c r="D4" s="4" t="s">
        <v>2</v>
      </c>
      <c r="E4" s="4" t="s">
        <v>3</v>
      </c>
      <c r="F4" s="3" t="s">
        <v>4</v>
      </c>
    </row>
    <row r="5" spans="2:6" x14ac:dyDescent="0.25">
      <c r="B5" s="5">
        <v>44531</v>
      </c>
      <c r="C5">
        <v>2</v>
      </c>
      <c r="D5" t="s">
        <v>6</v>
      </c>
    </row>
    <row r="6" spans="2:6" x14ac:dyDescent="0.25">
      <c r="B6" s="5"/>
      <c r="C6">
        <v>4</v>
      </c>
      <c r="D6" t="s">
        <v>5</v>
      </c>
    </row>
    <row r="7" spans="2:6" x14ac:dyDescent="0.25">
      <c r="B7" s="5">
        <v>44532</v>
      </c>
      <c r="C7">
        <v>2</v>
      </c>
      <c r="D7" t="s">
        <v>5</v>
      </c>
    </row>
    <row r="8" spans="2:6" x14ac:dyDescent="0.25">
      <c r="B8" s="5"/>
      <c r="C8">
        <v>5</v>
      </c>
      <c r="D8" t="s">
        <v>15</v>
      </c>
    </row>
    <row r="9" spans="2:6" x14ac:dyDescent="0.25">
      <c r="B9" s="5">
        <v>44536</v>
      </c>
      <c r="C9">
        <v>2</v>
      </c>
      <c r="D9" t="s">
        <v>7</v>
      </c>
    </row>
    <row r="10" spans="2:6" x14ac:dyDescent="0.25">
      <c r="B10" s="5">
        <v>44538</v>
      </c>
      <c r="C10">
        <v>5</v>
      </c>
      <c r="D10" t="s">
        <v>5</v>
      </c>
    </row>
    <row r="11" spans="2:6" x14ac:dyDescent="0.25">
      <c r="B11" s="5"/>
      <c r="C11">
        <v>3</v>
      </c>
      <c r="D11" t="s">
        <v>15</v>
      </c>
    </row>
    <row r="12" spans="2:6" x14ac:dyDescent="0.25">
      <c r="B12" s="5">
        <v>44543</v>
      </c>
      <c r="C12">
        <v>14</v>
      </c>
      <c r="D12" t="s">
        <v>5</v>
      </c>
    </row>
    <row r="13" spans="2:6" x14ac:dyDescent="0.25">
      <c r="B13" s="5"/>
      <c r="C13">
        <v>2</v>
      </c>
      <c r="D13" t="s">
        <v>7</v>
      </c>
    </row>
    <row r="14" spans="2:6" x14ac:dyDescent="0.25">
      <c r="B14" s="5"/>
      <c r="C14">
        <v>18</v>
      </c>
      <c r="D14" t="s">
        <v>15</v>
      </c>
    </row>
    <row r="15" spans="2:6" x14ac:dyDescent="0.25">
      <c r="B15" s="5">
        <v>44547</v>
      </c>
      <c r="C15">
        <v>2</v>
      </c>
      <c r="D15" t="s">
        <v>10</v>
      </c>
    </row>
    <row r="16" spans="2:6" x14ac:dyDescent="0.25">
      <c r="B16" s="5"/>
      <c r="C16">
        <v>3</v>
      </c>
      <c r="D16" t="s">
        <v>5</v>
      </c>
    </row>
    <row r="17" spans="2:4" x14ac:dyDescent="0.25">
      <c r="B17" s="5">
        <v>44558</v>
      </c>
      <c r="C17">
        <v>2</v>
      </c>
      <c r="D17" t="s">
        <v>5</v>
      </c>
    </row>
    <row r="18" spans="2:4" x14ac:dyDescent="0.25">
      <c r="B18" s="5">
        <v>44561</v>
      </c>
      <c r="C18">
        <v>2</v>
      </c>
      <c r="D18" t="s">
        <v>5</v>
      </c>
    </row>
    <row r="19" spans="2:4" x14ac:dyDescent="0.25">
      <c r="B19" s="5"/>
    </row>
    <row r="20" spans="2:4" x14ac:dyDescent="0.25">
      <c r="B20" s="5"/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F12"/>
  <sheetViews>
    <sheetView showFormulas="1" topLeftCell="B1" workbookViewId="0">
      <selection activeCell="C26" sqref="C26"/>
    </sheetView>
  </sheetViews>
  <sheetFormatPr baseColWidth="10" defaultRowHeight="12" x14ac:dyDescent="0.2"/>
  <cols>
    <col min="1" max="1" width="1.5703125" style="29" hidden="1" customWidth="1"/>
    <col min="2" max="2" width="10.85546875" style="25" bestFit="1" customWidth="1"/>
    <col min="3" max="3" width="47.85546875" style="25" bestFit="1" customWidth="1"/>
    <col min="4" max="4" width="48.140625" style="25" bestFit="1" customWidth="1"/>
    <col min="5" max="5" width="8.7109375" style="25" customWidth="1"/>
    <col min="6" max="16384" width="11.42578125" style="25"/>
  </cols>
  <sheetData>
    <row r="2" spans="2:6" x14ac:dyDescent="0.2">
      <c r="B2" s="42" t="s">
        <v>22</v>
      </c>
      <c r="C2" s="42"/>
      <c r="D2" s="42"/>
      <c r="E2" s="42"/>
      <c r="F2" s="30"/>
    </row>
    <row r="4" spans="2:6" ht="33" customHeight="1" x14ac:dyDescent="0.2">
      <c r="B4" s="31" t="s">
        <v>2</v>
      </c>
      <c r="C4" s="32" t="s">
        <v>4</v>
      </c>
      <c r="D4" s="32" t="s">
        <v>19</v>
      </c>
      <c r="E4" s="32" t="s">
        <v>21</v>
      </c>
    </row>
    <row r="5" spans="2:6" x14ac:dyDescent="0.2">
      <c r="B5" s="33" t="s">
        <v>5</v>
      </c>
      <c r="C5" s="34">
        <f>SUMIF(Portokosten_November!$D$5:$D$24,'Formeln Auswertung'!B5,Portokosten_November!$F$5:$F$24)</f>
        <v>16</v>
      </c>
      <c r="D5" s="33">
        <f>SUMIF(Portokosten_November!$D$5:$D$24,'Formeln Auswertung'!B5,Portokosten_November!$C$5:$C$24)</f>
        <v>20</v>
      </c>
      <c r="E5" s="35">
        <f>C5/$C$12</f>
        <v>9.5550910719617799E-2</v>
      </c>
    </row>
    <row r="6" spans="2:6" x14ac:dyDescent="0.2">
      <c r="B6" s="33" t="s">
        <v>10</v>
      </c>
      <c r="C6" s="34">
        <f>SUMIF(Portokosten_November!$D$5:$D$24,'Formeln Auswertung'!B6,Portokosten_November!$F$5:$F$24)</f>
        <v>8.5500000000000007</v>
      </c>
      <c r="D6" s="33">
        <f>SUMIF(Portokosten_November!$D$5:$D$24,'Formeln Auswertung'!B6,Portokosten_November!$C$5:$C$24)</f>
        <v>9</v>
      </c>
      <c r="E6" s="35">
        <f t="shared" ref="E6:E11" si="0">C6/$C$12</f>
        <v>5.1060017915795765E-2</v>
      </c>
    </row>
    <row r="7" spans="2:6" x14ac:dyDescent="0.2">
      <c r="B7" s="33" t="s">
        <v>7</v>
      </c>
      <c r="C7" s="34">
        <f>SUMIF(Portokosten_November!$D$5:$D$24,'Formeln Auswertung'!B7,Portokosten_November!$F$5:$F$24)</f>
        <v>15.5</v>
      </c>
      <c r="D7" s="33">
        <f>SUMIF(Portokosten_November!$D$5:$D$24,'Formeln Auswertung'!B7,Portokosten_November!$C$5:$C$24)</f>
        <v>10</v>
      </c>
      <c r="E7" s="35">
        <f t="shared" si="0"/>
        <v>9.2564944759629744E-2</v>
      </c>
    </row>
    <row r="8" spans="2:6" x14ac:dyDescent="0.2">
      <c r="B8" s="33" t="s">
        <v>6</v>
      </c>
      <c r="C8" s="34">
        <f>SUMIF(Portokosten_November!$D$5:$D$24,'Formeln Auswertung'!B8,Portokosten_November!$F$5:$F$24)</f>
        <v>18.900000000000002</v>
      </c>
      <c r="D8" s="33">
        <f>SUMIF(Portokosten_November!$D$5:$D$24,'Formeln Auswertung'!B8,Portokosten_November!$C$5:$C$24)</f>
        <v>7</v>
      </c>
      <c r="E8" s="35">
        <f t="shared" si="0"/>
        <v>0.11286951328754855</v>
      </c>
    </row>
    <row r="9" spans="2:6" x14ac:dyDescent="0.2">
      <c r="B9" s="33" t="s">
        <v>15</v>
      </c>
      <c r="C9" s="34">
        <f>SUMIF(Portokosten_November!$D$5:$D$24,'Formeln Auswertung'!B9,Portokosten_November!$F$5:$F$24)</f>
        <v>72</v>
      </c>
      <c r="D9" s="33">
        <f>SUMIF(Portokosten_November!$D$5:$D$24,'Formeln Auswertung'!B9,Portokosten_November!$C$5:$C$24)</f>
        <v>16</v>
      </c>
      <c r="E9" s="35">
        <f t="shared" si="0"/>
        <v>0.42997909823828012</v>
      </c>
    </row>
    <row r="10" spans="2:6" x14ac:dyDescent="0.2">
      <c r="B10" s="33" t="s">
        <v>9</v>
      </c>
      <c r="C10" s="34">
        <f>SUMIF(Portokosten_November!$D$5:$D$24,'Formeln Auswertung'!B10,Portokosten_November!$F$5:$F$24)</f>
        <v>9</v>
      </c>
      <c r="D10" s="33">
        <f>SUMIF(Portokosten_November!$D$5:$D$24,'Formeln Auswertung'!B10,Portokosten_November!$C$5:$C$24)</f>
        <v>3</v>
      </c>
      <c r="E10" s="35">
        <f t="shared" si="0"/>
        <v>5.3747387279785015E-2</v>
      </c>
    </row>
    <row r="11" spans="2:6" x14ac:dyDescent="0.2">
      <c r="B11" s="33" t="s">
        <v>8</v>
      </c>
      <c r="C11" s="34">
        <f>SUMIF(Portokosten_November!$D$5:$D$24,'Formeln Auswertung'!B11,Portokosten_November!$F$5:$F$24)</f>
        <v>27.5</v>
      </c>
      <c r="D11" s="33">
        <f>SUMIF(Portokosten_November!$D$5:$D$24,'Formeln Auswertung'!B11,Portokosten_November!$C$5:$C$24)</f>
        <v>5</v>
      </c>
      <c r="E11" s="35">
        <f t="shared" si="0"/>
        <v>0.16422812779934309</v>
      </c>
    </row>
    <row r="12" spans="2:6" x14ac:dyDescent="0.2">
      <c r="B12" s="36" t="s">
        <v>20</v>
      </c>
      <c r="C12" s="34">
        <f>SUM(C5:C11)</f>
        <v>167.45</v>
      </c>
      <c r="D12" s="33">
        <f>SUM(D5:D11)</f>
        <v>70</v>
      </c>
    </row>
  </sheetData>
  <mergeCells count="1">
    <mergeCell ref="B2:E2"/>
  </mergeCells>
  <printOptions headings="1"/>
  <pageMargins left="0.70866141732283472" right="0.70866141732283472" top="0.78740157480314965" bottom="0.78740157480314965" header="0.31496062992125984" footer="0.31496062992125984"/>
  <pageSetup paperSize="9" fitToWidth="2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C22"/>
  <sheetViews>
    <sheetView workbookViewId="0">
      <selection activeCell="B23" sqref="B23"/>
    </sheetView>
  </sheetViews>
  <sheetFormatPr baseColWidth="10" defaultRowHeight="15" x14ac:dyDescent="0.25"/>
  <cols>
    <col min="2" max="2" width="34.5703125" bestFit="1" customWidth="1"/>
  </cols>
  <sheetData>
    <row r="4" spans="2:3" ht="30" x14ac:dyDescent="0.25">
      <c r="B4" t="s">
        <v>12</v>
      </c>
      <c r="C4" s="1" t="s">
        <v>13</v>
      </c>
    </row>
    <row r="5" spans="2:3" x14ac:dyDescent="0.25">
      <c r="C5" s="21"/>
    </row>
    <row r="6" spans="2:3" x14ac:dyDescent="0.25">
      <c r="B6" t="s">
        <v>5</v>
      </c>
      <c r="C6" s="21">
        <v>0.8</v>
      </c>
    </row>
    <row r="7" spans="2:3" x14ac:dyDescent="0.25">
      <c r="B7" t="s">
        <v>10</v>
      </c>
      <c r="C7" s="21">
        <v>0.95</v>
      </c>
    </row>
    <row r="8" spans="2:3" x14ac:dyDescent="0.25">
      <c r="B8" t="s">
        <v>7</v>
      </c>
      <c r="C8" s="21">
        <v>1.55</v>
      </c>
    </row>
    <row r="9" spans="2:3" x14ac:dyDescent="0.25">
      <c r="B9" t="s">
        <v>6</v>
      </c>
      <c r="C9" s="21">
        <v>2.7</v>
      </c>
    </row>
    <row r="10" spans="2:3" x14ac:dyDescent="0.25">
      <c r="C10" s="21"/>
    </row>
    <row r="11" spans="2:3" x14ac:dyDescent="0.25">
      <c r="B11" t="s">
        <v>15</v>
      </c>
      <c r="C11" s="21">
        <v>4.5</v>
      </c>
    </row>
    <row r="12" spans="2:3" x14ac:dyDescent="0.25">
      <c r="C12" s="21"/>
    </row>
    <row r="13" spans="2:3" ht="30" x14ac:dyDescent="0.25">
      <c r="B13" t="s">
        <v>17</v>
      </c>
      <c r="C13" s="28" t="s">
        <v>13</v>
      </c>
    </row>
    <row r="14" spans="2:3" x14ac:dyDescent="0.25">
      <c r="C14" s="21"/>
    </row>
    <row r="15" spans="2:3" x14ac:dyDescent="0.25">
      <c r="B15" t="s">
        <v>9</v>
      </c>
      <c r="C15" s="21">
        <v>3</v>
      </c>
    </row>
    <row r="16" spans="2:3" x14ac:dyDescent="0.25">
      <c r="B16" t="s">
        <v>16</v>
      </c>
      <c r="C16" s="21">
        <v>3.3</v>
      </c>
    </row>
    <row r="17" spans="2:3" x14ac:dyDescent="0.25">
      <c r="B17" t="s">
        <v>14</v>
      </c>
      <c r="C17" s="21">
        <v>5.5</v>
      </c>
    </row>
    <row r="18" spans="2:3" x14ac:dyDescent="0.25">
      <c r="B18" t="s">
        <v>8</v>
      </c>
      <c r="C18" s="21">
        <v>5.5</v>
      </c>
    </row>
    <row r="21" spans="2:3" x14ac:dyDescent="0.25">
      <c r="B21" t="s">
        <v>23</v>
      </c>
    </row>
    <row r="22" spans="2:3" x14ac:dyDescent="0.25">
      <c r="B22" s="6"/>
    </row>
  </sheetData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I33" sqref="I33"/>
    </sheetView>
  </sheetViews>
  <sheetFormatPr baseColWidth="10" defaultRowHeight="15" x14ac:dyDescent="0.25"/>
  <sheetData/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20"/>
  <sheetViews>
    <sheetView workbookViewId="0">
      <selection activeCell="B23" sqref="B23"/>
    </sheetView>
  </sheetViews>
  <sheetFormatPr baseColWidth="10" defaultRowHeight="15" x14ac:dyDescent="0.25"/>
  <cols>
    <col min="4" max="4" width="23" bestFit="1" customWidth="1"/>
    <col min="5" max="5" width="12.140625" customWidth="1"/>
  </cols>
  <sheetData>
    <row r="2" spans="2:6" x14ac:dyDescent="0.25">
      <c r="B2" t="s">
        <v>11</v>
      </c>
    </row>
    <row r="4" spans="2:6" ht="30" x14ac:dyDescent="0.25">
      <c r="B4" s="2" t="s">
        <v>0</v>
      </c>
      <c r="C4" s="3" t="s">
        <v>1</v>
      </c>
      <c r="D4" s="4" t="s">
        <v>2</v>
      </c>
      <c r="E4" s="4" t="s">
        <v>3</v>
      </c>
      <c r="F4" s="3" t="s">
        <v>4</v>
      </c>
    </row>
    <row r="5" spans="2:6" x14ac:dyDescent="0.25">
      <c r="B5" s="5">
        <v>44379</v>
      </c>
      <c r="C5">
        <v>1</v>
      </c>
      <c r="D5" t="s">
        <v>6</v>
      </c>
    </row>
    <row r="6" spans="2:6" x14ac:dyDescent="0.25">
      <c r="B6" s="5"/>
      <c r="C6">
        <v>2</v>
      </c>
      <c r="D6" t="s">
        <v>10</v>
      </c>
    </row>
    <row r="7" spans="2:6" x14ac:dyDescent="0.25">
      <c r="B7" s="5">
        <v>44382</v>
      </c>
      <c r="C7">
        <v>2</v>
      </c>
      <c r="D7" t="s">
        <v>5</v>
      </c>
    </row>
    <row r="8" spans="2:6" x14ac:dyDescent="0.25">
      <c r="B8" s="5"/>
      <c r="C8">
        <v>1</v>
      </c>
      <c r="D8" t="s">
        <v>15</v>
      </c>
    </row>
    <row r="9" spans="2:6" x14ac:dyDescent="0.25">
      <c r="B9" s="5">
        <v>44384</v>
      </c>
      <c r="C9">
        <v>2</v>
      </c>
      <c r="D9" t="s">
        <v>10</v>
      </c>
    </row>
    <row r="10" spans="2:6" x14ac:dyDescent="0.25">
      <c r="B10" s="5">
        <v>44396</v>
      </c>
      <c r="C10">
        <v>2</v>
      </c>
      <c r="D10" t="s">
        <v>10</v>
      </c>
    </row>
    <row r="11" spans="2:6" x14ac:dyDescent="0.25">
      <c r="B11" s="5"/>
      <c r="C11">
        <v>3</v>
      </c>
      <c r="D11" t="s">
        <v>5</v>
      </c>
    </row>
    <row r="12" spans="2:6" x14ac:dyDescent="0.25">
      <c r="B12" s="5">
        <v>44397</v>
      </c>
      <c r="C12">
        <v>5</v>
      </c>
      <c r="D12" t="s">
        <v>10</v>
      </c>
    </row>
    <row r="13" spans="2:6" x14ac:dyDescent="0.25">
      <c r="B13" s="5"/>
      <c r="C13">
        <v>3</v>
      </c>
      <c r="D13" t="s">
        <v>6</v>
      </c>
    </row>
    <row r="14" spans="2:6" x14ac:dyDescent="0.25">
      <c r="B14" s="5"/>
      <c r="C14">
        <v>2</v>
      </c>
      <c r="D14" t="s">
        <v>7</v>
      </c>
    </row>
    <row r="15" spans="2:6" x14ac:dyDescent="0.25">
      <c r="B15" s="5">
        <v>44404</v>
      </c>
      <c r="C15">
        <v>2</v>
      </c>
      <c r="D15" t="s">
        <v>5</v>
      </c>
    </row>
    <row r="16" spans="2:6" x14ac:dyDescent="0.25">
      <c r="B16" s="5"/>
      <c r="C16">
        <v>3</v>
      </c>
      <c r="D16" t="s">
        <v>6</v>
      </c>
    </row>
    <row r="17" spans="2:4" x14ac:dyDescent="0.25">
      <c r="B17" s="5"/>
      <c r="C17">
        <v>6</v>
      </c>
      <c r="D17" t="s">
        <v>7</v>
      </c>
    </row>
    <row r="18" spans="2:4" x14ac:dyDescent="0.25">
      <c r="B18" s="5">
        <v>44407</v>
      </c>
      <c r="C18">
        <v>5</v>
      </c>
      <c r="D18" t="s">
        <v>5</v>
      </c>
    </row>
    <row r="19" spans="2:4" x14ac:dyDescent="0.25">
      <c r="B19" s="5"/>
    </row>
    <row r="20" spans="2:4" x14ac:dyDescent="0.25">
      <c r="B20" s="5"/>
    </row>
  </sheetData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16"/>
  <sheetViews>
    <sheetView workbookViewId="0">
      <selection activeCell="D29" sqref="D29"/>
    </sheetView>
  </sheetViews>
  <sheetFormatPr baseColWidth="10" defaultRowHeight="15" x14ac:dyDescent="0.25"/>
  <cols>
    <col min="4" max="4" width="23" bestFit="1" customWidth="1"/>
    <col min="5" max="5" width="12.140625" customWidth="1"/>
  </cols>
  <sheetData>
    <row r="2" spans="2:6" x14ac:dyDescent="0.25">
      <c r="B2" t="s">
        <v>11</v>
      </c>
    </row>
    <row r="4" spans="2:6" ht="30" x14ac:dyDescent="0.25">
      <c r="B4" s="2" t="s">
        <v>0</v>
      </c>
      <c r="C4" s="3" t="s">
        <v>1</v>
      </c>
      <c r="D4" s="4" t="s">
        <v>2</v>
      </c>
      <c r="E4" s="4" t="s">
        <v>3</v>
      </c>
      <c r="F4" s="3" t="s">
        <v>4</v>
      </c>
    </row>
    <row r="5" spans="2:6" x14ac:dyDescent="0.25">
      <c r="B5" s="5">
        <v>44410</v>
      </c>
      <c r="C5">
        <v>4</v>
      </c>
      <c r="D5" t="s">
        <v>5</v>
      </c>
    </row>
    <row r="6" spans="2:6" x14ac:dyDescent="0.25">
      <c r="B6" s="5">
        <v>44412</v>
      </c>
      <c r="C6">
        <v>14</v>
      </c>
      <c r="D6" t="s">
        <v>5</v>
      </c>
    </row>
    <row r="7" spans="2:6" x14ac:dyDescent="0.25">
      <c r="B7" s="5"/>
      <c r="C7">
        <v>1</v>
      </c>
      <c r="D7" t="s">
        <v>15</v>
      </c>
    </row>
    <row r="8" spans="2:6" x14ac:dyDescent="0.25">
      <c r="B8" s="5">
        <v>44424</v>
      </c>
      <c r="C8">
        <v>2</v>
      </c>
      <c r="D8" t="s">
        <v>7</v>
      </c>
    </row>
    <row r="9" spans="2:6" x14ac:dyDescent="0.25">
      <c r="B9" s="5">
        <v>44425</v>
      </c>
      <c r="C9">
        <v>5</v>
      </c>
      <c r="D9" t="s">
        <v>5</v>
      </c>
    </row>
    <row r="10" spans="2:6" x14ac:dyDescent="0.25">
      <c r="B10" s="5"/>
      <c r="C10">
        <v>2</v>
      </c>
      <c r="D10" t="s">
        <v>6</v>
      </c>
    </row>
    <row r="11" spans="2:6" x14ac:dyDescent="0.25">
      <c r="B11" s="5"/>
      <c r="C11">
        <v>2</v>
      </c>
      <c r="D11" t="s">
        <v>15</v>
      </c>
    </row>
    <row r="12" spans="2:6" x14ac:dyDescent="0.25">
      <c r="B12" s="5">
        <v>44426</v>
      </c>
      <c r="C12">
        <v>1</v>
      </c>
      <c r="D12" t="s">
        <v>5</v>
      </c>
    </row>
    <row r="13" spans="2:6" x14ac:dyDescent="0.25">
      <c r="B13" s="5">
        <v>44435</v>
      </c>
      <c r="C13">
        <v>5</v>
      </c>
      <c r="D13" t="s">
        <v>10</v>
      </c>
    </row>
    <row r="14" spans="2:6" x14ac:dyDescent="0.25">
      <c r="B14" s="5"/>
      <c r="C14">
        <v>8</v>
      </c>
      <c r="D14" t="s">
        <v>5</v>
      </c>
    </row>
    <row r="15" spans="2:6" x14ac:dyDescent="0.25">
      <c r="B15" s="5">
        <v>44438</v>
      </c>
      <c r="C15">
        <v>5</v>
      </c>
      <c r="D15" t="s">
        <v>8</v>
      </c>
    </row>
    <row r="16" spans="2:6" x14ac:dyDescent="0.25">
      <c r="B16" s="5"/>
    </row>
  </sheetData>
  <pageMargins left="0.7" right="0.7" top="0.78740157499999996" bottom="0.78740157499999996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27"/>
  <sheetViews>
    <sheetView workbookViewId="0">
      <selection activeCell="D30" sqref="D30"/>
    </sheetView>
  </sheetViews>
  <sheetFormatPr baseColWidth="10" defaultRowHeight="15" x14ac:dyDescent="0.25"/>
  <cols>
    <col min="4" max="4" width="23" bestFit="1" customWidth="1"/>
    <col min="5" max="5" width="12.140625" customWidth="1"/>
  </cols>
  <sheetData>
    <row r="2" spans="2:6" x14ac:dyDescent="0.25">
      <c r="B2" t="s">
        <v>11</v>
      </c>
    </row>
    <row r="4" spans="2:6" ht="30" x14ac:dyDescent="0.25">
      <c r="B4" s="2" t="s">
        <v>0</v>
      </c>
      <c r="C4" s="3" t="s">
        <v>1</v>
      </c>
      <c r="D4" s="4" t="s">
        <v>2</v>
      </c>
      <c r="E4" s="4" t="s">
        <v>3</v>
      </c>
      <c r="F4" s="3" t="s">
        <v>4</v>
      </c>
    </row>
    <row r="5" spans="2:6" x14ac:dyDescent="0.25">
      <c r="B5" s="5">
        <v>44441</v>
      </c>
      <c r="C5">
        <v>2</v>
      </c>
      <c r="D5" t="s">
        <v>8</v>
      </c>
    </row>
    <row r="6" spans="2:6" x14ac:dyDescent="0.25">
      <c r="B6" s="5"/>
      <c r="C6">
        <v>1</v>
      </c>
      <c r="D6" t="s">
        <v>9</v>
      </c>
    </row>
    <row r="7" spans="2:6" x14ac:dyDescent="0.25">
      <c r="B7" s="5">
        <v>44442</v>
      </c>
      <c r="C7">
        <v>2</v>
      </c>
      <c r="D7" t="s">
        <v>5</v>
      </c>
    </row>
    <row r="8" spans="2:6" x14ac:dyDescent="0.25">
      <c r="B8" s="5"/>
      <c r="C8">
        <v>5</v>
      </c>
      <c r="D8" t="s">
        <v>6</v>
      </c>
    </row>
    <row r="9" spans="2:6" x14ac:dyDescent="0.25">
      <c r="B9" s="5">
        <v>44446</v>
      </c>
      <c r="C9">
        <v>2</v>
      </c>
      <c r="D9" t="s">
        <v>5</v>
      </c>
    </row>
    <row r="10" spans="2:6" x14ac:dyDescent="0.25">
      <c r="B10" s="5">
        <v>44449</v>
      </c>
      <c r="C10">
        <v>5</v>
      </c>
      <c r="D10" t="s">
        <v>5</v>
      </c>
    </row>
    <row r="11" spans="2:6" x14ac:dyDescent="0.25">
      <c r="B11" s="5"/>
      <c r="C11">
        <v>1</v>
      </c>
      <c r="D11" t="s">
        <v>10</v>
      </c>
    </row>
    <row r="12" spans="2:6" x14ac:dyDescent="0.25">
      <c r="B12" s="5"/>
      <c r="C12">
        <v>2</v>
      </c>
      <c r="D12" t="s">
        <v>15</v>
      </c>
    </row>
    <row r="13" spans="2:6" x14ac:dyDescent="0.25">
      <c r="B13" s="5">
        <v>44452</v>
      </c>
      <c r="C13">
        <v>4</v>
      </c>
      <c r="D13" t="s">
        <v>5</v>
      </c>
    </row>
    <row r="14" spans="2:6" x14ac:dyDescent="0.25">
      <c r="B14" s="5"/>
      <c r="C14">
        <v>2</v>
      </c>
      <c r="D14" t="s">
        <v>7</v>
      </c>
    </row>
    <row r="15" spans="2:6" x14ac:dyDescent="0.25">
      <c r="B15" s="5"/>
      <c r="C15">
        <v>3</v>
      </c>
      <c r="D15" t="s">
        <v>15</v>
      </c>
    </row>
    <row r="16" spans="2:6" x14ac:dyDescent="0.25">
      <c r="B16" s="5">
        <v>44456</v>
      </c>
      <c r="C16">
        <v>2</v>
      </c>
      <c r="D16" t="s">
        <v>10</v>
      </c>
    </row>
    <row r="17" spans="2:4" x14ac:dyDescent="0.25">
      <c r="B17" s="5"/>
      <c r="C17">
        <v>3</v>
      </c>
      <c r="D17" t="s">
        <v>14</v>
      </c>
    </row>
    <row r="18" spans="2:4" x14ac:dyDescent="0.25">
      <c r="B18" s="5">
        <v>44462</v>
      </c>
      <c r="C18">
        <v>5</v>
      </c>
      <c r="D18" t="s">
        <v>5</v>
      </c>
    </row>
    <row r="19" spans="2:4" x14ac:dyDescent="0.25">
      <c r="B19" s="5"/>
      <c r="C19">
        <v>1</v>
      </c>
      <c r="D19" t="s">
        <v>15</v>
      </c>
    </row>
    <row r="20" spans="2:4" x14ac:dyDescent="0.25">
      <c r="B20" s="5"/>
      <c r="C20">
        <v>3</v>
      </c>
      <c r="D20" t="s">
        <v>10</v>
      </c>
    </row>
    <row r="21" spans="2:4" x14ac:dyDescent="0.25">
      <c r="B21" s="5">
        <v>44467</v>
      </c>
      <c r="C21">
        <v>2</v>
      </c>
      <c r="D21" t="s">
        <v>5</v>
      </c>
    </row>
    <row r="22" spans="2:4" x14ac:dyDescent="0.25">
      <c r="B22" s="5"/>
      <c r="C22">
        <v>3</v>
      </c>
      <c r="D22" t="s">
        <v>6</v>
      </c>
    </row>
    <row r="23" spans="2:4" x14ac:dyDescent="0.25">
      <c r="B23" s="5"/>
      <c r="C23">
        <v>2</v>
      </c>
      <c r="D23" t="s">
        <v>7</v>
      </c>
    </row>
    <row r="24" spans="2:4" x14ac:dyDescent="0.25">
      <c r="B24" s="5">
        <v>44468</v>
      </c>
      <c r="C24">
        <v>5</v>
      </c>
      <c r="D24" t="s">
        <v>10</v>
      </c>
    </row>
    <row r="25" spans="2:4" x14ac:dyDescent="0.25">
      <c r="B25" s="5"/>
    </row>
    <row r="26" spans="2:4" x14ac:dyDescent="0.25">
      <c r="B26" s="5"/>
    </row>
    <row r="27" spans="2:4" x14ac:dyDescent="0.25">
      <c r="B27" s="5"/>
    </row>
  </sheetData>
  <pageMargins left="0.7" right="0.7" top="0.78740157499999996" bottom="0.78740157499999996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21"/>
  <sheetViews>
    <sheetView workbookViewId="0">
      <selection activeCell="D25" sqref="D25"/>
    </sheetView>
  </sheetViews>
  <sheetFormatPr baseColWidth="10" defaultRowHeight="15" x14ac:dyDescent="0.25"/>
  <cols>
    <col min="4" max="4" width="23" bestFit="1" customWidth="1"/>
    <col min="5" max="5" width="12.140625" customWidth="1"/>
  </cols>
  <sheetData>
    <row r="2" spans="2:6" x14ac:dyDescent="0.25">
      <c r="B2" t="s">
        <v>11</v>
      </c>
    </row>
    <row r="4" spans="2:6" ht="30" x14ac:dyDescent="0.25">
      <c r="B4" s="2" t="s">
        <v>0</v>
      </c>
      <c r="C4" s="3" t="s">
        <v>1</v>
      </c>
      <c r="D4" s="4" t="s">
        <v>2</v>
      </c>
      <c r="E4" s="4" t="s">
        <v>3</v>
      </c>
      <c r="F4" s="3" t="s">
        <v>4</v>
      </c>
    </row>
    <row r="5" spans="2:6" x14ac:dyDescent="0.25">
      <c r="B5" s="46">
        <v>44471</v>
      </c>
      <c r="C5" s="47">
        <v>4</v>
      </c>
      <c r="D5" s="47" t="s">
        <v>5</v>
      </c>
    </row>
    <row r="6" spans="2:6" x14ac:dyDescent="0.25">
      <c r="B6" s="46">
        <v>44475</v>
      </c>
      <c r="C6" s="47">
        <v>2</v>
      </c>
      <c r="D6" s="47" t="s">
        <v>5</v>
      </c>
    </row>
    <row r="7" spans="2:6" x14ac:dyDescent="0.25">
      <c r="B7" s="46"/>
      <c r="C7" s="47">
        <v>5</v>
      </c>
      <c r="D7" s="47" t="s">
        <v>5</v>
      </c>
    </row>
    <row r="8" spans="2:6" x14ac:dyDescent="0.25">
      <c r="B8" s="46">
        <v>44476</v>
      </c>
      <c r="C8" s="47">
        <v>2</v>
      </c>
      <c r="D8" s="47" t="s">
        <v>7</v>
      </c>
    </row>
    <row r="9" spans="2:6" x14ac:dyDescent="0.25">
      <c r="B9" s="46">
        <v>44480</v>
      </c>
      <c r="C9" s="47">
        <v>5</v>
      </c>
      <c r="D9" s="47" t="s">
        <v>5</v>
      </c>
    </row>
    <row r="10" spans="2:6" x14ac:dyDescent="0.25">
      <c r="B10" s="46"/>
      <c r="C10" s="47">
        <v>3</v>
      </c>
      <c r="D10" s="47" t="s">
        <v>6</v>
      </c>
    </row>
    <row r="11" spans="2:6" x14ac:dyDescent="0.25">
      <c r="B11" s="46"/>
      <c r="C11" s="47">
        <v>1</v>
      </c>
      <c r="D11" s="47" t="s">
        <v>15</v>
      </c>
    </row>
    <row r="12" spans="2:6" x14ac:dyDescent="0.25">
      <c r="B12" s="46">
        <v>44481</v>
      </c>
      <c r="C12" s="47">
        <v>4</v>
      </c>
      <c r="D12" s="47" t="s">
        <v>5</v>
      </c>
    </row>
    <row r="13" spans="2:6" x14ac:dyDescent="0.25">
      <c r="B13" s="46"/>
      <c r="C13" s="47">
        <v>2</v>
      </c>
      <c r="D13" s="47" t="s">
        <v>7</v>
      </c>
    </row>
    <row r="14" spans="2:6" x14ac:dyDescent="0.25">
      <c r="B14" s="46">
        <v>44487</v>
      </c>
      <c r="C14" s="47">
        <v>2</v>
      </c>
      <c r="D14" s="47" t="s">
        <v>10</v>
      </c>
    </row>
    <row r="15" spans="2:6" x14ac:dyDescent="0.25">
      <c r="B15" s="46"/>
      <c r="C15" s="47">
        <v>3</v>
      </c>
      <c r="D15" s="47" t="s">
        <v>5</v>
      </c>
    </row>
    <row r="16" spans="2:6" x14ac:dyDescent="0.25">
      <c r="B16" s="46"/>
      <c r="C16" s="47">
        <v>2</v>
      </c>
      <c r="D16" s="47" t="s">
        <v>5</v>
      </c>
    </row>
    <row r="17" spans="2:4" x14ac:dyDescent="0.25">
      <c r="B17" s="46">
        <v>44491</v>
      </c>
      <c r="C17" s="47">
        <v>2</v>
      </c>
      <c r="D17" s="47" t="s">
        <v>10</v>
      </c>
    </row>
    <row r="18" spans="2:4" x14ac:dyDescent="0.25">
      <c r="B18" s="46"/>
      <c r="C18" s="47">
        <v>3</v>
      </c>
      <c r="D18" s="47" t="s">
        <v>6</v>
      </c>
    </row>
    <row r="19" spans="2:4" x14ac:dyDescent="0.25">
      <c r="B19" s="46"/>
      <c r="C19" s="47">
        <v>6</v>
      </c>
      <c r="D19" s="47" t="s">
        <v>7</v>
      </c>
    </row>
    <row r="20" spans="2:4" x14ac:dyDescent="0.25">
      <c r="B20" s="46">
        <v>44498</v>
      </c>
      <c r="C20" s="47">
        <v>5</v>
      </c>
      <c r="D20" s="47" t="s">
        <v>5</v>
      </c>
    </row>
    <row r="21" spans="2:4" x14ac:dyDescent="0.25">
      <c r="B21" s="5"/>
    </row>
  </sheetData>
  <pageMargins left="0.7" right="0.7" top="0.78740157499999996" bottom="0.78740157499999996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25"/>
  <sheetViews>
    <sheetView tabSelected="1" zoomScaleNormal="100" zoomScalePageLayoutView="80" workbookViewId="0">
      <selection activeCell="J25" sqref="J25"/>
    </sheetView>
  </sheetViews>
  <sheetFormatPr baseColWidth="10" defaultRowHeight="12.75" x14ac:dyDescent="0.2"/>
  <cols>
    <col min="1" max="1" width="5.140625" style="8" customWidth="1"/>
    <col min="2" max="3" width="11.42578125" style="8"/>
    <col min="4" max="4" width="23" style="39" bestFit="1" customWidth="1"/>
    <col min="5" max="5" width="12.140625" style="8" customWidth="1"/>
    <col min="6" max="16384" width="11.42578125" style="8"/>
  </cols>
  <sheetData>
    <row r="2" spans="2:6" x14ac:dyDescent="0.2">
      <c r="B2" s="7" t="s">
        <v>11</v>
      </c>
      <c r="D2" s="37">
        <v>44501</v>
      </c>
    </row>
    <row r="4" spans="2:6" ht="25.5" x14ac:dyDescent="0.2">
      <c r="B4" s="9" t="s">
        <v>0</v>
      </c>
      <c r="C4" s="10" t="s">
        <v>1</v>
      </c>
      <c r="D4" s="11" t="s">
        <v>2</v>
      </c>
      <c r="E4" s="11" t="s">
        <v>3</v>
      </c>
      <c r="F4" s="10" t="s">
        <v>4</v>
      </c>
    </row>
    <row r="5" spans="2:6" x14ac:dyDescent="0.2">
      <c r="B5" s="12">
        <v>44502</v>
      </c>
      <c r="C5" s="13">
        <v>2</v>
      </c>
      <c r="D5" s="38" t="s">
        <v>6</v>
      </c>
      <c r="E5" s="17">
        <f>VLOOKUP(D5,'Gebühren Deutsche Post AG'!$B$6:$C$18,2,0)</f>
        <v>2.7</v>
      </c>
      <c r="F5" s="18">
        <f>C5*E5</f>
        <v>5.4</v>
      </c>
    </row>
    <row r="6" spans="2:6" x14ac:dyDescent="0.2">
      <c r="B6" s="14"/>
      <c r="C6" s="13">
        <v>4</v>
      </c>
      <c r="D6" s="38" t="s">
        <v>5</v>
      </c>
      <c r="E6" s="17">
        <f>VLOOKUP(D6,'Gebühren Deutsche Post AG'!$B$6:$C$18,2,0)</f>
        <v>0.8</v>
      </c>
      <c r="F6" s="18">
        <f t="shared" ref="F6:F24" si="0">C6*E6</f>
        <v>3.2</v>
      </c>
    </row>
    <row r="7" spans="2:6" x14ac:dyDescent="0.2">
      <c r="B7" s="12">
        <v>44503</v>
      </c>
      <c r="C7" s="13">
        <v>2</v>
      </c>
      <c r="D7" s="38" t="s">
        <v>5</v>
      </c>
      <c r="E7" s="17">
        <f>VLOOKUP(D7,'Gebühren Deutsche Post AG'!$B$6:$C$18,2,0)</f>
        <v>0.8</v>
      </c>
      <c r="F7" s="18">
        <f t="shared" si="0"/>
        <v>1.6</v>
      </c>
    </row>
    <row r="8" spans="2:6" x14ac:dyDescent="0.2">
      <c r="B8" s="14"/>
      <c r="C8" s="13">
        <v>5</v>
      </c>
      <c r="D8" s="38" t="s">
        <v>15</v>
      </c>
      <c r="E8" s="17">
        <f>VLOOKUP(D8,'Gebühren Deutsche Post AG'!$B$6:$C$18,2,0)</f>
        <v>4.5</v>
      </c>
      <c r="F8" s="18">
        <f t="shared" si="0"/>
        <v>22.5</v>
      </c>
    </row>
    <row r="9" spans="2:6" x14ac:dyDescent="0.2">
      <c r="B9" s="15">
        <v>44509</v>
      </c>
      <c r="C9" s="13">
        <v>2</v>
      </c>
      <c r="D9" s="38" t="s">
        <v>7</v>
      </c>
      <c r="E9" s="17">
        <f>VLOOKUP(D9,'Gebühren Deutsche Post AG'!$B$6:$C$18,2,0)</f>
        <v>1.55</v>
      </c>
      <c r="F9" s="18">
        <f t="shared" si="0"/>
        <v>3.1</v>
      </c>
    </row>
    <row r="10" spans="2:6" x14ac:dyDescent="0.2">
      <c r="B10" s="12">
        <v>44510</v>
      </c>
      <c r="C10" s="13">
        <v>5</v>
      </c>
      <c r="D10" s="38" t="s">
        <v>5</v>
      </c>
      <c r="E10" s="17">
        <f>VLOOKUP(D10,'Gebühren Deutsche Post AG'!$B$6:$C$18,2,0)</f>
        <v>0.8</v>
      </c>
      <c r="F10" s="18">
        <f t="shared" si="0"/>
        <v>4</v>
      </c>
    </row>
    <row r="11" spans="2:6" x14ac:dyDescent="0.2">
      <c r="B11" s="16"/>
      <c r="C11" s="13">
        <v>2</v>
      </c>
      <c r="D11" s="38" t="s">
        <v>6</v>
      </c>
      <c r="E11" s="17">
        <f>VLOOKUP(D11,'Gebühren Deutsche Post AG'!$B$6:$C$18,2,0)</f>
        <v>2.7</v>
      </c>
      <c r="F11" s="18">
        <f t="shared" si="0"/>
        <v>5.4</v>
      </c>
    </row>
    <row r="12" spans="2:6" x14ac:dyDescent="0.2">
      <c r="B12" s="14"/>
      <c r="C12" s="13">
        <v>3</v>
      </c>
      <c r="D12" s="38" t="s">
        <v>15</v>
      </c>
      <c r="E12" s="17">
        <f>VLOOKUP(D12,'Gebühren Deutsche Post AG'!$B$6:$C$18,2,0)</f>
        <v>4.5</v>
      </c>
      <c r="F12" s="18">
        <f t="shared" si="0"/>
        <v>13.5</v>
      </c>
    </row>
    <row r="13" spans="2:6" x14ac:dyDescent="0.2">
      <c r="B13" s="12">
        <v>44512</v>
      </c>
      <c r="C13" s="13">
        <v>4</v>
      </c>
      <c r="D13" s="38" t="s">
        <v>5</v>
      </c>
      <c r="E13" s="17">
        <f>VLOOKUP(D13,'Gebühren Deutsche Post AG'!$B$6:$C$18,2,0)</f>
        <v>0.8</v>
      </c>
      <c r="F13" s="18">
        <f t="shared" si="0"/>
        <v>3.2</v>
      </c>
    </row>
    <row r="14" spans="2:6" x14ac:dyDescent="0.2">
      <c r="B14" s="16"/>
      <c r="C14" s="13">
        <v>2</v>
      </c>
      <c r="D14" s="38" t="s">
        <v>7</v>
      </c>
      <c r="E14" s="17">
        <f>VLOOKUP(D14,'Gebühren Deutsche Post AG'!$B$6:$C$18,2,0)</f>
        <v>1.55</v>
      </c>
      <c r="F14" s="18">
        <f t="shared" si="0"/>
        <v>3.1</v>
      </c>
    </row>
    <row r="15" spans="2:6" x14ac:dyDescent="0.2">
      <c r="B15" s="14"/>
      <c r="C15" s="13">
        <v>8</v>
      </c>
      <c r="D15" s="38" t="s">
        <v>15</v>
      </c>
      <c r="E15" s="17">
        <f>VLOOKUP(D15,'Gebühren Deutsche Post AG'!$B$6:$C$18,2,0)</f>
        <v>4.5</v>
      </c>
      <c r="F15" s="18">
        <f t="shared" si="0"/>
        <v>36</v>
      </c>
    </row>
    <row r="16" spans="2:6" x14ac:dyDescent="0.2">
      <c r="B16" s="12">
        <v>44518</v>
      </c>
      <c r="C16" s="13">
        <v>2</v>
      </c>
      <c r="D16" s="38" t="s">
        <v>10</v>
      </c>
      <c r="E16" s="17">
        <f>VLOOKUP(D16,'Gebühren Deutsche Post AG'!$B$6:$C$18,2,0)</f>
        <v>0.95</v>
      </c>
      <c r="F16" s="18">
        <f t="shared" si="0"/>
        <v>1.9</v>
      </c>
    </row>
    <row r="17" spans="2:6" x14ac:dyDescent="0.2">
      <c r="B17" s="14"/>
      <c r="C17" s="13">
        <v>3</v>
      </c>
      <c r="D17" s="38" t="s">
        <v>5</v>
      </c>
      <c r="E17" s="17">
        <f>VLOOKUP(D17,'Gebühren Deutsche Post AG'!$B$6:$C$18,2,0)</f>
        <v>0.8</v>
      </c>
      <c r="F17" s="18">
        <f t="shared" si="0"/>
        <v>2.4000000000000004</v>
      </c>
    </row>
    <row r="18" spans="2:6" x14ac:dyDescent="0.2">
      <c r="B18" s="12">
        <v>44523</v>
      </c>
      <c r="C18" s="13">
        <v>5</v>
      </c>
      <c r="D18" s="38" t="s">
        <v>8</v>
      </c>
      <c r="E18" s="17">
        <f>VLOOKUP(D18,'Gebühren Deutsche Post AG'!$B$6:$C$18,2,0)</f>
        <v>5.5</v>
      </c>
      <c r="F18" s="18">
        <f t="shared" si="0"/>
        <v>27.5</v>
      </c>
    </row>
    <row r="19" spans="2:6" x14ac:dyDescent="0.2">
      <c r="B19" s="16"/>
      <c r="C19" s="13">
        <v>3</v>
      </c>
      <c r="D19" s="38" t="s">
        <v>9</v>
      </c>
      <c r="E19" s="17">
        <f>VLOOKUP(D19,'Gebühren Deutsche Post AG'!$B$6:$C$18,2,0)</f>
        <v>3</v>
      </c>
      <c r="F19" s="18">
        <f t="shared" si="0"/>
        <v>9</v>
      </c>
    </row>
    <row r="20" spans="2:6" x14ac:dyDescent="0.2">
      <c r="B20" s="14"/>
      <c r="C20" s="13">
        <v>2</v>
      </c>
      <c r="D20" s="38" t="s">
        <v>5</v>
      </c>
      <c r="E20" s="17">
        <f>VLOOKUP(D20,'Gebühren Deutsche Post AG'!$B$6:$C$18,2,0)</f>
        <v>0.8</v>
      </c>
      <c r="F20" s="18">
        <f t="shared" si="0"/>
        <v>1.6</v>
      </c>
    </row>
    <row r="21" spans="2:6" x14ac:dyDescent="0.2">
      <c r="B21" s="12">
        <v>44527</v>
      </c>
      <c r="C21" s="13">
        <v>2</v>
      </c>
      <c r="D21" s="38" t="s">
        <v>10</v>
      </c>
      <c r="E21" s="17">
        <f>VLOOKUP(D21,'Gebühren Deutsche Post AG'!$B$6:$C$18,2,0)</f>
        <v>0.95</v>
      </c>
      <c r="F21" s="18">
        <f t="shared" si="0"/>
        <v>1.9</v>
      </c>
    </row>
    <row r="22" spans="2:6" x14ac:dyDescent="0.2">
      <c r="B22" s="16"/>
      <c r="C22" s="13">
        <v>3</v>
      </c>
      <c r="D22" s="38" t="s">
        <v>6</v>
      </c>
      <c r="E22" s="17">
        <f>VLOOKUP(D22,'Gebühren Deutsche Post AG'!$B$6:$C$18,2,0)</f>
        <v>2.7</v>
      </c>
      <c r="F22" s="18">
        <f t="shared" si="0"/>
        <v>8.1000000000000014</v>
      </c>
    </row>
    <row r="23" spans="2:6" x14ac:dyDescent="0.2">
      <c r="B23" s="14"/>
      <c r="C23" s="13">
        <v>6</v>
      </c>
      <c r="D23" s="38" t="s">
        <v>7</v>
      </c>
      <c r="E23" s="17">
        <f>VLOOKUP(D23,'Gebühren Deutsche Post AG'!$B$6:$C$18,2,0)</f>
        <v>1.55</v>
      </c>
      <c r="F23" s="18">
        <f t="shared" si="0"/>
        <v>9.3000000000000007</v>
      </c>
    </row>
    <row r="24" spans="2:6" x14ac:dyDescent="0.2">
      <c r="B24" s="15">
        <v>44530</v>
      </c>
      <c r="C24" s="13">
        <v>5</v>
      </c>
      <c r="D24" s="38" t="s">
        <v>10</v>
      </c>
      <c r="E24" s="17">
        <f>VLOOKUP(D24,'Gebühren Deutsche Post AG'!$B$6:$C$18,2,0)</f>
        <v>0.95</v>
      </c>
      <c r="F24" s="18">
        <f t="shared" si="0"/>
        <v>4.75</v>
      </c>
    </row>
    <row r="25" spans="2:6" ht="15" customHeight="1" x14ac:dyDescent="0.2">
      <c r="B25" s="43" t="s">
        <v>18</v>
      </c>
      <c r="C25" s="44"/>
      <c r="D25" s="44"/>
      <c r="E25" s="45"/>
      <c r="F25" s="19">
        <f>SUM(F5:F24)</f>
        <v>167.45000000000002</v>
      </c>
    </row>
  </sheetData>
  <mergeCells count="1">
    <mergeCell ref="B25:E25"/>
  </mergeCells>
  <pageMargins left="0.70866141732283472" right="0.70866141732283472" top="0.78740157480314965" bottom="0.78740157480314965" header="0.31496062992125984" footer="0.31496062992125984"/>
  <pageSetup paperSize="9" orientation="landscape" r:id="rId1"/>
  <headerFooter>
    <oddHeader>&amp;CVorname Nachname</oddHeader>
    <oddFooter>&amp;L&amp;F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11</vt:i4>
      </vt:variant>
    </vt:vector>
  </HeadingPairs>
  <TitlesOfParts>
    <vt:vector size="11" baseType="lpstr">
      <vt:lpstr>Auswertung</vt:lpstr>
      <vt:lpstr>Formeln Auswertung</vt:lpstr>
      <vt:lpstr>Gebühren Deutsche Post AG</vt:lpstr>
      <vt:lpstr>Hermes, GLS, DPD</vt:lpstr>
      <vt:lpstr>7</vt:lpstr>
      <vt:lpstr>8</vt:lpstr>
      <vt:lpstr>9</vt:lpstr>
      <vt:lpstr>10</vt:lpstr>
      <vt:lpstr>Portokosten_November</vt:lpstr>
      <vt:lpstr>Formeln Portokosten_November</vt:lpstr>
      <vt:lpstr>12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WIFA</dc:creator>
  <cp:lastModifiedBy>Inge Baumeister</cp:lastModifiedBy>
  <cp:lastPrinted>2019-01-02T11:24:18Z</cp:lastPrinted>
  <dcterms:created xsi:type="dcterms:W3CDTF">2019-01-02T08:14:32Z</dcterms:created>
  <dcterms:modified xsi:type="dcterms:W3CDTF">2022-01-19T07:40:37Z</dcterms:modified>
</cp:coreProperties>
</file>