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/>
  <xr:revisionPtr revIDLastSave="0" documentId="13_ncr:1_{1A432F0C-6CBD-4FCC-B28E-7BCE48F3188C}" xr6:coauthVersionLast="47" xr6:coauthVersionMax="47" xr10:uidLastSave="{00000000-0000-0000-0000-000000000000}"/>
  <bookViews>
    <workbookView xWindow="-120" yWindow="-120" windowWidth="29040" windowHeight="15720" activeTab="2" xr2:uid="{F0F642FD-51B6-4B46-8EFF-A5D1E39191DC}"/>
  </bookViews>
  <sheets>
    <sheet name="Bonussystem" sheetId="3" r:id="rId1"/>
    <sheet name="Formeln Bonussystem" sheetId="4" r:id="rId2"/>
    <sheet name="Bonussystem-Diagramm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4" l="1"/>
  <c r="G12" i="4" s="1"/>
  <c r="E26" i="4"/>
  <c r="F26" i="4" s="1"/>
  <c r="G26" i="4" s="1"/>
  <c r="H26" i="4" s="1"/>
  <c r="I26" i="4" s="1"/>
  <c r="D26" i="4"/>
  <c r="C26" i="4"/>
  <c r="E25" i="4"/>
  <c r="F25" i="4" s="1"/>
  <c r="G25" i="4" s="1"/>
  <c r="D25" i="4"/>
  <c r="C25" i="4"/>
  <c r="E24" i="4"/>
  <c r="F24" i="4" s="1"/>
  <c r="G24" i="4" s="1"/>
  <c r="H24" i="4" s="1"/>
  <c r="I24" i="4" s="1"/>
  <c r="D24" i="4"/>
  <c r="C24" i="4"/>
  <c r="E23" i="4"/>
  <c r="F23" i="4" s="1"/>
  <c r="G23" i="4" s="1"/>
  <c r="H23" i="4" s="1"/>
  <c r="I23" i="4" s="1"/>
  <c r="D23" i="4"/>
  <c r="C23" i="4"/>
  <c r="E22" i="4"/>
  <c r="F22" i="4" s="1"/>
  <c r="G22" i="4" s="1"/>
  <c r="D22" i="4"/>
  <c r="C22" i="4"/>
  <c r="F16" i="4"/>
  <c r="G16" i="4" s="1"/>
  <c r="F15" i="4"/>
  <c r="G15" i="4" s="1"/>
  <c r="F14" i="4"/>
  <c r="G14" i="4" s="1"/>
  <c r="G13" i="4"/>
  <c r="F13" i="4"/>
  <c r="I2" i="4"/>
  <c r="E23" i="3"/>
  <c r="F23" i="3" s="1"/>
  <c r="G23" i="3" s="1"/>
  <c r="H23" i="3" s="1"/>
  <c r="I23" i="3" s="1"/>
  <c r="E24" i="3"/>
  <c r="F24" i="3" s="1"/>
  <c r="G24" i="3" s="1"/>
  <c r="H24" i="3" s="1"/>
  <c r="I24" i="3" s="1"/>
  <c r="E25" i="3"/>
  <c r="F25" i="3" s="1"/>
  <c r="G25" i="3" s="1"/>
  <c r="H25" i="3" s="1"/>
  <c r="I25" i="3" s="1"/>
  <c r="E26" i="3"/>
  <c r="F26" i="3" s="1"/>
  <c r="G26" i="3" s="1"/>
  <c r="H26" i="3" s="1"/>
  <c r="I26" i="3" s="1"/>
  <c r="E22" i="3"/>
  <c r="F22" i="3" s="1"/>
  <c r="G22" i="3" s="1"/>
  <c r="H22" i="3" s="1"/>
  <c r="I22" i="3" s="1"/>
  <c r="D22" i="3"/>
  <c r="D23" i="3"/>
  <c r="D24" i="3"/>
  <c r="D25" i="3"/>
  <c r="D26" i="3"/>
  <c r="C23" i="3"/>
  <c r="C24" i="3"/>
  <c r="C25" i="3"/>
  <c r="C26" i="3"/>
  <c r="C22" i="3"/>
  <c r="G13" i="3"/>
  <c r="G14" i="3"/>
  <c r="G15" i="3"/>
  <c r="G16" i="3"/>
  <c r="G12" i="3"/>
  <c r="F13" i="3"/>
  <c r="F14" i="3"/>
  <c r="F15" i="3"/>
  <c r="F16" i="3"/>
  <c r="F12" i="3"/>
  <c r="H25" i="4" l="1"/>
  <c r="I25" i="4" s="1"/>
  <c r="H22" i="4"/>
  <c r="I22" i="4" s="1"/>
</calcChain>
</file>

<file path=xl/sharedStrings.xml><?xml version="1.0" encoding="utf-8"?>
<sst xmlns="http://schemas.openxmlformats.org/spreadsheetml/2006/main" count="75" uniqueCount="28">
  <si>
    <t>Stand:</t>
  </si>
  <si>
    <t>Bonus</t>
  </si>
  <si>
    <t>Grundgehalt:</t>
  </si>
  <si>
    <t>ab</t>
  </si>
  <si>
    <t>Vorname</t>
  </si>
  <si>
    <t>Nachname</t>
  </si>
  <si>
    <t>Meier</t>
  </si>
  <si>
    <t>Petra</t>
  </si>
  <si>
    <t>Umsatz</t>
  </si>
  <si>
    <t>Gehalt</t>
  </si>
  <si>
    <t>Vogel</t>
  </si>
  <si>
    <t>Manfred</t>
  </si>
  <si>
    <t>Herold</t>
  </si>
  <si>
    <t>Inge</t>
  </si>
  <si>
    <t>Achtermann</t>
  </si>
  <si>
    <t>Grietje</t>
  </si>
  <si>
    <t>Faltkrog</t>
  </si>
  <si>
    <t>Einnar</t>
  </si>
  <si>
    <t>Altes Bonussystem</t>
  </si>
  <si>
    <t>Neues Bonussystem</t>
  </si>
  <si>
    <t>Bonusstaffel</t>
  </si>
  <si>
    <t>Bonussatz</t>
  </si>
  <si>
    <t>Pers.-Nr.</t>
  </si>
  <si>
    <t>Mehrgehalt</t>
  </si>
  <si>
    <t>Mehrgehalt prozentual</t>
  </si>
  <si>
    <t>Tagesdatum</t>
  </si>
  <si>
    <t>Bonussystem Außendienst Habermann &amp; Partner KG</t>
  </si>
  <si>
    <t>Bonussystem Außendienst Habermann + Partner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</si>
</sst>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b/>
      <u/>
      <sz val="11"/>
      <color theme="1"/>
      <name val="Cambria"/>
      <family val="1"/>
    </font>
    <font>
      <b/>
      <sz val="16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3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/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7" fontId="2" fillId="0" borderId="0" xfId="1" applyNumberFormat="1" applyFont="1"/>
    <xf numFmtId="10" fontId="2" fillId="0" borderId="0" xfId="2" applyNumberFormat="1" applyFont="1"/>
    <xf numFmtId="164" fontId="2" fillId="0" borderId="2" xfId="1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10" fontId="2" fillId="0" borderId="4" xfId="2" applyNumberFormat="1" applyFont="1" applyBorder="1"/>
    <xf numFmtId="164" fontId="3" fillId="0" borderId="2" xfId="0" applyNumberFormat="1" applyFont="1" applyBorder="1"/>
    <xf numFmtId="10" fontId="3" fillId="0" borderId="2" xfId="2" applyNumberFormat="1" applyFont="1" applyBorder="1"/>
    <xf numFmtId="14" fontId="2" fillId="0" borderId="0" xfId="0" applyNumberFormat="1" applyFont="1"/>
    <xf numFmtId="10" fontId="3" fillId="0" borderId="2" xfId="2" applyNumberFormat="1" applyFont="1" applyFill="1" applyBorder="1"/>
    <xf numFmtId="165" fontId="2" fillId="0" borderId="2" xfId="0" applyNumberFormat="1" applyFon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Mehrgehalt neues Bonussystem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Mehrgehalt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Bonussystem!$C$22:$D$26</c:f>
              <c:multiLvlStrCache>
                <c:ptCount val="5"/>
                <c:lvl>
                  <c:pt idx="0">
                    <c:v>Petra</c:v>
                  </c:pt>
                  <c:pt idx="1">
                    <c:v>Manfred</c:v>
                  </c:pt>
                  <c:pt idx="2">
                    <c:v>Inge</c:v>
                  </c:pt>
                  <c:pt idx="3">
                    <c:v>Grietje</c:v>
                  </c:pt>
                  <c:pt idx="4">
                    <c:v>Einnar</c:v>
                  </c:pt>
                </c:lvl>
                <c:lvl>
                  <c:pt idx="0">
                    <c:v>Meier</c:v>
                  </c:pt>
                  <c:pt idx="1">
                    <c:v>Vogel</c:v>
                  </c:pt>
                  <c:pt idx="2">
                    <c:v>Herold</c:v>
                  </c:pt>
                  <c:pt idx="3">
                    <c:v>Achtermann</c:v>
                  </c:pt>
                  <c:pt idx="4">
                    <c:v>Faltkrog</c:v>
                  </c:pt>
                </c:lvl>
              </c:multiLvlStrCache>
            </c:multiLvlStrRef>
          </c:cat>
          <c:val>
            <c:numRef>
              <c:f>Bonussystem!$H$22:$H$26</c:f>
              <c:numCache>
                <c:formatCode>#,##0.00\ "€"</c:formatCode>
                <c:ptCount val="5"/>
                <c:pt idx="0">
                  <c:v>95.900000000000091</c:v>
                </c:pt>
                <c:pt idx="1">
                  <c:v>237.80000000000018</c:v>
                </c:pt>
                <c:pt idx="2">
                  <c:v>1958</c:v>
                </c:pt>
                <c:pt idx="3">
                  <c:v>155.90000000000009</c:v>
                </c:pt>
                <c:pt idx="4">
                  <c:v>2874.0000000000009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48-4E15-8CFA-F38CD76D2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0436847"/>
        <c:axId val="465468032"/>
      </c:barChart>
      <c:lineChart>
        <c:grouping val="standard"/>
        <c:varyColors val="0"/>
        <c:ser>
          <c:idx val="1"/>
          <c:order val="1"/>
          <c:tx>
            <c:v>Mehrgehalt prozentual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Bonussystem!$C$22:$D$26</c:f>
              <c:multiLvlStrCache>
                <c:ptCount val="5"/>
                <c:lvl>
                  <c:pt idx="0">
                    <c:v>Petra</c:v>
                  </c:pt>
                  <c:pt idx="1">
                    <c:v>Manfred</c:v>
                  </c:pt>
                  <c:pt idx="2">
                    <c:v>Inge</c:v>
                  </c:pt>
                  <c:pt idx="3">
                    <c:v>Grietje</c:v>
                  </c:pt>
                  <c:pt idx="4">
                    <c:v>Einnar</c:v>
                  </c:pt>
                </c:lvl>
                <c:lvl>
                  <c:pt idx="0">
                    <c:v>Meier</c:v>
                  </c:pt>
                  <c:pt idx="1">
                    <c:v>Vogel</c:v>
                  </c:pt>
                  <c:pt idx="2">
                    <c:v>Herold</c:v>
                  </c:pt>
                  <c:pt idx="3">
                    <c:v>Achtermann</c:v>
                  </c:pt>
                  <c:pt idx="4">
                    <c:v>Faltkrog</c:v>
                  </c:pt>
                </c:lvl>
              </c:multiLvlStrCache>
            </c:multiLvlStrRef>
          </c:cat>
          <c:val>
            <c:numRef>
              <c:f>Bonussystem!$I$22:$I$26</c:f>
              <c:numCache>
                <c:formatCode>0.00%</c:formatCode>
                <c:ptCount val="5"/>
                <c:pt idx="0">
                  <c:v>4.566666666666671E-2</c:v>
                </c:pt>
                <c:pt idx="1">
                  <c:v>0.10227077240667479</c:v>
                </c:pt>
                <c:pt idx="2">
                  <c:v>0.53739536160285439</c:v>
                </c:pt>
                <c:pt idx="3">
                  <c:v>7.4238095238095284E-2</c:v>
                </c:pt>
                <c:pt idx="4">
                  <c:v>0.66366470384482179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48-4E15-8CFA-F38CD76D2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0438287"/>
        <c:axId val="465464560"/>
      </c:lineChart>
      <c:catAx>
        <c:axId val="1620436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5468032"/>
        <c:crosses val="autoZero"/>
        <c:auto val="1"/>
        <c:lblAlgn val="ctr"/>
        <c:lblOffset val="100"/>
        <c:noMultiLvlLbl val="0"/>
      </c:catAx>
      <c:valAx>
        <c:axId val="46546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Differenz in EUR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\ &quot;€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0436847"/>
        <c:crosses val="autoZero"/>
        <c:crossBetween val="between"/>
      </c:valAx>
      <c:valAx>
        <c:axId val="46546456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0438287"/>
        <c:crosses val="max"/>
        <c:crossBetween val="between"/>
      </c:valAx>
      <c:catAx>
        <c:axId val="162043828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65464560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2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CC16A86-0CFB-43FB-A7A1-CC3CA7A583B7}">
  <sheetPr/>
  <sheetViews>
    <sheetView tabSelected="1" zoomScale="121" workbookViewId="0" zoomToFit="1"/>
  </sheetViews>
  <pageMargins left="0.78740157480314965" right="0.78740157480314965" top="0.78740157480314965" bottom="0.78740157480314965" header="0.31496062992125984" footer="0.31496062992125984"/>
  <pageSetup paperSize="9" orientation="landscape" r:id="rId1"/>
  <headerFooter>
    <oddFooter>&amp;L&amp;A&amp;CVorname Nachname&amp;R&amp;F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23533" cy="6029876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E58794B-DA85-98F7-A456-1A420A3FB4B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30262-8B8C-4D25-AB37-6BC12E86A3B5}">
  <dimension ref="B2:I30"/>
  <sheetViews>
    <sheetView zoomScaleNormal="100" workbookViewId="0">
      <selection activeCell="K3" sqref="K3"/>
    </sheetView>
  </sheetViews>
  <sheetFormatPr baseColWidth="10" defaultColWidth="11.42578125" defaultRowHeight="14.25" x14ac:dyDescent="0.2"/>
  <cols>
    <col min="1" max="1" width="4.28515625" style="1" customWidth="1"/>
    <col min="2" max="2" width="12.28515625" style="1" customWidth="1"/>
    <col min="3" max="3" width="13.140625" style="1" customWidth="1"/>
    <col min="4" max="4" width="12.28515625" style="1" customWidth="1"/>
    <col min="5" max="5" width="13.28515625" style="1" customWidth="1"/>
    <col min="6" max="6" width="12.28515625" style="1" customWidth="1"/>
    <col min="7" max="7" width="13.7109375" style="1" customWidth="1"/>
    <col min="8" max="8" width="13.140625" style="1" customWidth="1"/>
    <col min="9" max="9" width="12.7109375" style="1" customWidth="1"/>
    <col min="10" max="16384" width="11.42578125" style="1"/>
  </cols>
  <sheetData>
    <row r="2" spans="2:9" ht="20.25" x14ac:dyDescent="0.3">
      <c r="B2" s="21" t="s">
        <v>27</v>
      </c>
      <c r="C2" s="21"/>
      <c r="D2" s="21"/>
      <c r="E2" s="21"/>
      <c r="F2" s="21"/>
      <c r="G2" s="21"/>
      <c r="H2" s="1" t="s">
        <v>0</v>
      </c>
      <c r="I2" s="18" t="s">
        <v>25</v>
      </c>
    </row>
    <row r="4" spans="2:9" x14ac:dyDescent="0.2">
      <c r="B4" s="22" t="s">
        <v>1</v>
      </c>
      <c r="C4" s="22"/>
      <c r="D4" s="22"/>
      <c r="H4" s="1" t="s">
        <v>2</v>
      </c>
      <c r="I4" s="12">
        <v>2100</v>
      </c>
    </row>
    <row r="5" spans="2:9" x14ac:dyDescent="0.2">
      <c r="B5" s="2" t="s">
        <v>3</v>
      </c>
      <c r="C5" s="10">
        <v>10000</v>
      </c>
      <c r="D5" s="11">
        <v>0.02</v>
      </c>
    </row>
    <row r="6" spans="2:9" x14ac:dyDescent="0.2">
      <c r="B6" s="2" t="s">
        <v>3</v>
      </c>
      <c r="C6" s="10">
        <v>50000</v>
      </c>
      <c r="D6" s="11">
        <v>0.03</v>
      </c>
    </row>
    <row r="7" spans="2:9" x14ac:dyDescent="0.2">
      <c r="B7" s="2" t="s">
        <v>3</v>
      </c>
      <c r="C7" s="10">
        <v>100000</v>
      </c>
      <c r="D7" s="11">
        <v>0.04</v>
      </c>
    </row>
    <row r="9" spans="2:9" x14ac:dyDescent="0.2">
      <c r="B9" s="3" t="s">
        <v>18</v>
      </c>
    </row>
    <row r="11" spans="2:9" x14ac:dyDescent="0.2">
      <c r="B11" s="4" t="s">
        <v>22</v>
      </c>
      <c r="C11" s="5" t="s">
        <v>5</v>
      </c>
      <c r="D11" s="5" t="s">
        <v>4</v>
      </c>
      <c r="E11" s="5" t="s">
        <v>8</v>
      </c>
      <c r="F11" s="5" t="s">
        <v>1</v>
      </c>
      <c r="G11" s="5" t="s">
        <v>9</v>
      </c>
    </row>
    <row r="12" spans="2:9" x14ac:dyDescent="0.2">
      <c r="B12" s="20">
        <v>5</v>
      </c>
      <c r="C12" s="6" t="s">
        <v>6</v>
      </c>
      <c r="D12" s="6" t="s">
        <v>7</v>
      </c>
      <c r="E12" s="12">
        <v>6530</v>
      </c>
      <c r="F12" s="12">
        <f>IF(E12&lt;$C$5,0,IF(E12&lt;$C$6,E12*$D$5,IF(E12&lt;$C$7,E12*$D$6,E12*$D$7)))</f>
        <v>0</v>
      </c>
      <c r="G12" s="12">
        <f>$I$4+F12</f>
        <v>2100</v>
      </c>
    </row>
    <row r="13" spans="2:9" x14ac:dyDescent="0.2">
      <c r="B13" s="20">
        <v>3</v>
      </c>
      <c r="C13" s="6" t="s">
        <v>10</v>
      </c>
      <c r="D13" s="6" t="s">
        <v>11</v>
      </c>
      <c r="E13" s="12">
        <v>11260</v>
      </c>
      <c r="F13" s="12">
        <f t="shared" ref="F13:F16" si="0">IF(E13&lt;$C$5,0,IF(E13&lt;$C$6,E13*$D$5,IF(E13&lt;$C$7,E13*$D$6,E13*$D$7)))</f>
        <v>225.20000000000002</v>
      </c>
      <c r="G13" s="12">
        <f t="shared" ref="G13:G16" si="1">$I$4+F13</f>
        <v>2325.1999999999998</v>
      </c>
    </row>
    <row r="14" spans="2:9" x14ac:dyDescent="0.2">
      <c r="B14" s="20">
        <v>7</v>
      </c>
      <c r="C14" s="6" t="s">
        <v>12</v>
      </c>
      <c r="D14" s="6" t="s">
        <v>13</v>
      </c>
      <c r="E14" s="12">
        <v>51450</v>
      </c>
      <c r="F14" s="12">
        <f t="shared" si="0"/>
        <v>1543.5</v>
      </c>
      <c r="G14" s="12">
        <f t="shared" si="1"/>
        <v>3643.5</v>
      </c>
    </row>
    <row r="15" spans="2:9" x14ac:dyDescent="0.2">
      <c r="B15" s="20">
        <v>11</v>
      </c>
      <c r="C15" s="6" t="s">
        <v>14</v>
      </c>
      <c r="D15" s="6" t="s">
        <v>15</v>
      </c>
      <c r="E15" s="12">
        <v>8530</v>
      </c>
      <c r="F15" s="12">
        <f t="shared" si="0"/>
        <v>0</v>
      </c>
      <c r="G15" s="12">
        <f t="shared" si="1"/>
        <v>2100</v>
      </c>
    </row>
    <row r="16" spans="2:9" x14ac:dyDescent="0.2">
      <c r="B16" s="20">
        <v>8</v>
      </c>
      <c r="C16" s="6" t="s">
        <v>16</v>
      </c>
      <c r="D16" s="6" t="s">
        <v>17</v>
      </c>
      <c r="E16" s="12">
        <v>74350</v>
      </c>
      <c r="F16" s="12">
        <f t="shared" si="0"/>
        <v>2230.5</v>
      </c>
      <c r="G16" s="12">
        <f t="shared" si="1"/>
        <v>4330.5</v>
      </c>
    </row>
    <row r="19" spans="2:9" x14ac:dyDescent="0.2">
      <c r="B19" s="3" t="s">
        <v>19</v>
      </c>
      <c r="H19" s="1" t="s">
        <v>2</v>
      </c>
      <c r="I19" s="12">
        <v>2000</v>
      </c>
    </row>
    <row r="21" spans="2:9" ht="31.9" customHeight="1" x14ac:dyDescent="0.2">
      <c r="B21" s="7" t="s">
        <v>22</v>
      </c>
      <c r="C21" s="8" t="s">
        <v>5</v>
      </c>
      <c r="D21" s="8" t="s">
        <v>4</v>
      </c>
      <c r="E21" s="8" t="s">
        <v>8</v>
      </c>
      <c r="F21" s="8" t="s">
        <v>1</v>
      </c>
      <c r="G21" s="8" t="s">
        <v>9</v>
      </c>
      <c r="H21" s="8" t="s">
        <v>23</v>
      </c>
      <c r="I21" s="9" t="s">
        <v>24</v>
      </c>
    </row>
    <row r="22" spans="2:9" x14ac:dyDescent="0.2">
      <c r="B22" s="20">
        <v>5</v>
      </c>
      <c r="C22" s="6" t="str">
        <f>VLOOKUP(B22,$B$12:$E$16,2,0)</f>
        <v>Meier</v>
      </c>
      <c r="D22" s="6" t="str">
        <f>VLOOKUP(B22,$B$12:$E$16,3,0)</f>
        <v>Petra</v>
      </c>
      <c r="E22" s="13">
        <f>VLOOKUP(B22,$B$12:$E$16,4,0)</f>
        <v>6530</v>
      </c>
      <c r="F22" s="13">
        <f>HLOOKUP(E22,$C$29:$G$30,2,TRUE)*E22</f>
        <v>195.9</v>
      </c>
      <c r="G22" s="13">
        <f>$I$19+F22</f>
        <v>2195.9</v>
      </c>
      <c r="H22" s="16">
        <f>G22-G12</f>
        <v>95.900000000000091</v>
      </c>
      <c r="I22" s="19">
        <f>H22/G12</f>
        <v>4.566666666666671E-2</v>
      </c>
    </row>
    <row r="23" spans="2:9" x14ac:dyDescent="0.2">
      <c r="B23" s="20">
        <v>3</v>
      </c>
      <c r="C23" s="6" t="str">
        <f t="shared" ref="C23:C26" si="2">VLOOKUP(B23,$B$12:$E$16,2,0)</f>
        <v>Vogel</v>
      </c>
      <c r="D23" s="6" t="str">
        <f t="shared" ref="D23:D26" si="3">VLOOKUP(B23,$B$12:$E$16,3,0)</f>
        <v>Manfred</v>
      </c>
      <c r="E23" s="13">
        <f t="shared" ref="E23:E26" si="4">VLOOKUP(B23,$B$12:$E$16,4,0)</f>
        <v>11260</v>
      </c>
      <c r="F23" s="13">
        <f t="shared" ref="F23:F26" si="5">HLOOKUP(E23,$C$29:$G$30,2,TRUE)*E23</f>
        <v>563</v>
      </c>
      <c r="G23" s="13">
        <f t="shared" ref="G23:G26" si="6">$I$19+F23</f>
        <v>2563</v>
      </c>
      <c r="H23" s="16">
        <f t="shared" ref="H23:H26" si="7">G23-G13</f>
        <v>237.80000000000018</v>
      </c>
      <c r="I23" s="19">
        <f t="shared" ref="I23:I26" si="8">H23/G13</f>
        <v>0.10227077240667479</v>
      </c>
    </row>
    <row r="24" spans="2:9" x14ac:dyDescent="0.2">
      <c r="B24" s="20">
        <v>7</v>
      </c>
      <c r="C24" s="6" t="str">
        <f t="shared" si="2"/>
        <v>Herold</v>
      </c>
      <c r="D24" s="6" t="str">
        <f t="shared" si="3"/>
        <v>Inge</v>
      </c>
      <c r="E24" s="13">
        <f t="shared" si="4"/>
        <v>51450</v>
      </c>
      <c r="F24" s="13">
        <f t="shared" si="5"/>
        <v>3601.5000000000005</v>
      </c>
      <c r="G24" s="13">
        <f t="shared" si="6"/>
        <v>5601.5</v>
      </c>
      <c r="H24" s="16">
        <f t="shared" si="7"/>
        <v>1958</v>
      </c>
      <c r="I24" s="19">
        <f t="shared" si="8"/>
        <v>0.53739536160285439</v>
      </c>
    </row>
    <row r="25" spans="2:9" x14ac:dyDescent="0.2">
      <c r="B25" s="20">
        <v>11</v>
      </c>
      <c r="C25" s="6" t="str">
        <f t="shared" si="2"/>
        <v>Achtermann</v>
      </c>
      <c r="D25" s="6" t="str">
        <f t="shared" si="3"/>
        <v>Grietje</v>
      </c>
      <c r="E25" s="13">
        <f t="shared" si="4"/>
        <v>8530</v>
      </c>
      <c r="F25" s="13">
        <f t="shared" si="5"/>
        <v>255.89999999999998</v>
      </c>
      <c r="G25" s="13">
        <f t="shared" si="6"/>
        <v>2255.9</v>
      </c>
      <c r="H25" s="16">
        <f t="shared" si="7"/>
        <v>155.90000000000009</v>
      </c>
      <c r="I25" s="19">
        <f t="shared" si="8"/>
        <v>7.4238095238095284E-2</v>
      </c>
    </row>
    <row r="26" spans="2:9" x14ac:dyDescent="0.2">
      <c r="B26" s="20">
        <v>8</v>
      </c>
      <c r="C26" s="6" t="str">
        <f t="shared" si="2"/>
        <v>Faltkrog</v>
      </c>
      <c r="D26" s="6" t="str">
        <f t="shared" si="3"/>
        <v>Einnar</v>
      </c>
      <c r="E26" s="13">
        <f t="shared" si="4"/>
        <v>74350</v>
      </c>
      <c r="F26" s="13">
        <f t="shared" si="5"/>
        <v>5204.5000000000009</v>
      </c>
      <c r="G26" s="13">
        <f t="shared" si="6"/>
        <v>7204.5000000000009</v>
      </c>
      <c r="H26" s="16">
        <f t="shared" si="7"/>
        <v>2874.0000000000009</v>
      </c>
      <c r="I26" s="19">
        <f t="shared" si="8"/>
        <v>0.66366470384482179</v>
      </c>
    </row>
    <row r="28" spans="2:9" x14ac:dyDescent="0.2">
      <c r="B28" s="22" t="s">
        <v>20</v>
      </c>
      <c r="C28" s="22"/>
      <c r="D28" s="22"/>
      <c r="E28" s="22"/>
      <c r="F28" s="22"/>
      <c r="G28" s="22"/>
    </row>
    <row r="29" spans="2:9" x14ac:dyDescent="0.2">
      <c r="B29" s="1" t="s">
        <v>8</v>
      </c>
      <c r="C29" s="14">
        <v>0</v>
      </c>
      <c r="D29" s="14">
        <v>5000</v>
      </c>
      <c r="E29" s="14">
        <v>10000</v>
      </c>
      <c r="F29" s="14">
        <v>50000</v>
      </c>
      <c r="G29" s="14">
        <v>100000</v>
      </c>
    </row>
    <row r="30" spans="2:9" x14ac:dyDescent="0.2">
      <c r="B30" s="1" t="s">
        <v>21</v>
      </c>
      <c r="C30" s="15">
        <v>0</v>
      </c>
      <c r="D30" s="15">
        <v>0.03</v>
      </c>
      <c r="E30" s="15">
        <v>0.05</v>
      </c>
      <c r="F30" s="15">
        <v>7.0000000000000007E-2</v>
      </c>
      <c r="G30" s="15">
        <v>0.09</v>
      </c>
    </row>
  </sheetData>
  <mergeCells count="3">
    <mergeCell ref="B2:G2"/>
    <mergeCell ref="B4:D4"/>
    <mergeCell ref="B28:G28"/>
  </mergeCells>
  <pageMargins left="0.78740157480314965" right="0.78740157480314965" top="0.78740157480314965" bottom="0.78740157480314965" header="0.31496062992125984" footer="0.31496062992125984"/>
  <pageSetup paperSize="9" orientation="landscape" r:id="rId1"/>
  <headerFooter>
    <oddFooter>&amp;L&amp;A&amp;CVorname Nachname&amp;R&amp;F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10782-9FBC-433E-8229-C0CB601D0D08}">
  <sheetPr>
    <pageSetUpPr fitToPage="1"/>
  </sheetPr>
  <dimension ref="B2:I30"/>
  <sheetViews>
    <sheetView showFormulas="1" topLeftCell="A21" zoomScaleNormal="100" workbookViewId="0">
      <selection activeCell="K15" sqref="K15"/>
    </sheetView>
  </sheetViews>
  <sheetFormatPr baseColWidth="10" defaultColWidth="11.42578125" defaultRowHeight="14.25" x14ac:dyDescent="0.2"/>
  <cols>
    <col min="1" max="1" width="1.7109375" style="1" customWidth="1"/>
    <col min="2" max="2" width="4.7109375" style="1" customWidth="1"/>
    <col min="3" max="5" width="16.140625" style="1" bestFit="1" customWidth="1"/>
    <col min="6" max="6" width="21.28515625" style="1" customWidth="1"/>
    <col min="7" max="7" width="6" style="1" customWidth="1"/>
    <col min="8" max="8" width="6.7109375" style="1" customWidth="1"/>
    <col min="9" max="9" width="6.28515625" style="1" customWidth="1"/>
    <col min="10" max="16384" width="11.42578125" style="1"/>
  </cols>
  <sheetData>
    <row r="2" spans="2:9" ht="20.25" x14ac:dyDescent="0.3">
      <c r="B2" s="21" t="s">
        <v>26</v>
      </c>
      <c r="C2" s="21"/>
      <c r="D2" s="21"/>
      <c r="E2" s="21"/>
      <c r="F2" s="21"/>
      <c r="G2" s="21"/>
      <c r="H2" s="1" t="s">
        <v>0</v>
      </c>
      <c r="I2" s="18">
        <f ca="1">TODAY()</f>
        <v>45502</v>
      </c>
    </row>
    <row r="4" spans="2:9" x14ac:dyDescent="0.2">
      <c r="B4" s="22" t="s">
        <v>1</v>
      </c>
      <c r="C4" s="22"/>
      <c r="D4" s="22"/>
      <c r="H4" s="1" t="s">
        <v>2</v>
      </c>
      <c r="I4" s="12">
        <v>2100</v>
      </c>
    </row>
    <row r="5" spans="2:9" x14ac:dyDescent="0.2">
      <c r="B5" s="2" t="s">
        <v>3</v>
      </c>
      <c r="C5" s="10">
        <v>10000</v>
      </c>
      <c r="D5" s="11">
        <v>0.02</v>
      </c>
    </row>
    <row r="6" spans="2:9" x14ac:dyDescent="0.2">
      <c r="B6" s="2" t="s">
        <v>3</v>
      </c>
      <c r="C6" s="10">
        <v>50000</v>
      </c>
      <c r="D6" s="11">
        <v>0.03</v>
      </c>
    </row>
    <row r="7" spans="2:9" x14ac:dyDescent="0.2">
      <c r="B7" s="2" t="s">
        <v>3</v>
      </c>
      <c r="C7" s="10">
        <v>100000</v>
      </c>
      <c r="D7" s="11">
        <v>0.04</v>
      </c>
    </row>
    <row r="9" spans="2:9" x14ac:dyDescent="0.2">
      <c r="B9" s="3" t="s">
        <v>18</v>
      </c>
    </row>
    <row r="11" spans="2:9" x14ac:dyDescent="0.2">
      <c r="B11" s="4" t="s">
        <v>22</v>
      </c>
      <c r="C11" s="5" t="s">
        <v>5</v>
      </c>
      <c r="D11" s="5" t="s">
        <v>4</v>
      </c>
      <c r="E11" s="5" t="s">
        <v>8</v>
      </c>
      <c r="F11" s="5" t="s">
        <v>1</v>
      </c>
      <c r="G11" s="5" t="s">
        <v>9</v>
      </c>
    </row>
    <row r="12" spans="2:9" x14ac:dyDescent="0.2">
      <c r="B12" s="20">
        <v>5</v>
      </c>
      <c r="C12" s="6" t="s">
        <v>6</v>
      </c>
      <c r="D12" s="6" t="s">
        <v>7</v>
      </c>
      <c r="E12" s="12">
        <v>6530</v>
      </c>
      <c r="F12" s="12">
        <f>IF(E12&lt;$C$5,0,IF(E12&lt;$C$6,E12*$D$5,IF(E12&lt;$C$7,E12*$D$6,E12*$D$7)))</f>
        <v>0</v>
      </c>
      <c r="G12" s="12">
        <f>$I$4+F12</f>
        <v>2100</v>
      </c>
    </row>
    <row r="13" spans="2:9" x14ac:dyDescent="0.2">
      <c r="B13" s="20">
        <v>3</v>
      </c>
      <c r="C13" s="6" t="s">
        <v>10</v>
      </c>
      <c r="D13" s="6" t="s">
        <v>11</v>
      </c>
      <c r="E13" s="12">
        <v>11260</v>
      </c>
      <c r="F13" s="12">
        <f t="shared" ref="F13:F16" si="0">IF(E13&lt;$C$5,0,IF(E13&lt;$C$6,E13*$D$5,IF(E13&lt;$C$7,E13*$D$6,E13*$D$7)))</f>
        <v>225.20000000000002</v>
      </c>
      <c r="G13" s="12">
        <f t="shared" ref="G13:G16" si="1">$I$4+F13</f>
        <v>2325.1999999999998</v>
      </c>
    </row>
    <row r="14" spans="2:9" x14ac:dyDescent="0.2">
      <c r="B14" s="20">
        <v>7</v>
      </c>
      <c r="C14" s="6" t="s">
        <v>12</v>
      </c>
      <c r="D14" s="6" t="s">
        <v>13</v>
      </c>
      <c r="E14" s="12">
        <v>51450</v>
      </c>
      <c r="F14" s="12">
        <f t="shared" si="0"/>
        <v>1543.5</v>
      </c>
      <c r="G14" s="12">
        <f t="shared" si="1"/>
        <v>3643.5</v>
      </c>
    </row>
    <row r="15" spans="2:9" x14ac:dyDescent="0.2">
      <c r="B15" s="20">
        <v>11</v>
      </c>
      <c r="C15" s="6" t="s">
        <v>14</v>
      </c>
      <c r="D15" s="6" t="s">
        <v>15</v>
      </c>
      <c r="E15" s="12">
        <v>8530</v>
      </c>
      <c r="F15" s="12">
        <f t="shared" si="0"/>
        <v>0</v>
      </c>
      <c r="G15" s="12">
        <f t="shared" si="1"/>
        <v>2100</v>
      </c>
    </row>
    <row r="16" spans="2:9" x14ac:dyDescent="0.2">
      <c r="B16" s="20">
        <v>8</v>
      </c>
      <c r="C16" s="6" t="s">
        <v>16</v>
      </c>
      <c r="D16" s="6" t="s">
        <v>17</v>
      </c>
      <c r="E16" s="12">
        <v>74350</v>
      </c>
      <c r="F16" s="12">
        <f t="shared" si="0"/>
        <v>2230.5</v>
      </c>
      <c r="G16" s="12">
        <f t="shared" si="1"/>
        <v>4330.5</v>
      </c>
    </row>
    <row r="19" spans="2:9" x14ac:dyDescent="0.2">
      <c r="B19" s="3" t="s">
        <v>19</v>
      </c>
      <c r="H19" s="1" t="s">
        <v>2</v>
      </c>
      <c r="I19" s="12">
        <v>2000</v>
      </c>
    </row>
    <row r="21" spans="2:9" ht="85.5" x14ac:dyDescent="0.2">
      <c r="B21" s="7" t="s">
        <v>22</v>
      </c>
      <c r="C21" s="8" t="s">
        <v>5</v>
      </c>
      <c r="D21" s="8" t="s">
        <v>4</v>
      </c>
      <c r="E21" s="8" t="s">
        <v>8</v>
      </c>
      <c r="F21" s="8" t="s">
        <v>1</v>
      </c>
      <c r="G21" s="8" t="s">
        <v>9</v>
      </c>
      <c r="H21" s="8" t="s">
        <v>23</v>
      </c>
      <c r="I21" s="9" t="s">
        <v>24</v>
      </c>
    </row>
    <row r="22" spans="2:9" x14ac:dyDescent="0.2">
      <c r="B22" s="20">
        <v>5</v>
      </c>
      <c r="C22" s="6" t="str">
        <f>VLOOKUP(B22,$B$12:$E$16,2,0)</f>
        <v>Meier</v>
      </c>
      <c r="D22" s="6" t="str">
        <f>VLOOKUP(B22,$B$12:$E$16,3,0)</f>
        <v>Petra</v>
      </c>
      <c r="E22" s="13">
        <f>VLOOKUP(B22,$B$12:$E$16,4,0)</f>
        <v>6530</v>
      </c>
      <c r="F22" s="13">
        <f>HLOOKUP(E22,$C$29:$G$30,2,TRUE)*E22</f>
        <v>195.9</v>
      </c>
      <c r="G22" s="13">
        <f>$I$19+F22</f>
        <v>2195.9</v>
      </c>
      <c r="H22" s="16">
        <f>G22-G12</f>
        <v>95.900000000000091</v>
      </c>
      <c r="I22" s="17">
        <f>H22/G12</f>
        <v>4.566666666666671E-2</v>
      </c>
    </row>
    <row r="23" spans="2:9" x14ac:dyDescent="0.2">
      <c r="B23" s="20">
        <v>3</v>
      </c>
      <c r="C23" s="6" t="str">
        <f t="shared" ref="C23:C26" si="2">VLOOKUP(B23,$B$12:$E$16,2,0)</f>
        <v>Vogel</v>
      </c>
      <c r="D23" s="6" t="str">
        <f t="shared" ref="D23:D26" si="3">VLOOKUP(B23,$B$12:$E$16,3,0)</f>
        <v>Manfred</v>
      </c>
      <c r="E23" s="13">
        <f t="shared" ref="E23:E26" si="4">VLOOKUP(B23,$B$12:$E$16,4,0)</f>
        <v>11260</v>
      </c>
      <c r="F23" s="13">
        <f t="shared" ref="F23:F26" si="5">HLOOKUP(E23,$C$29:$G$30,2,TRUE)*E23</f>
        <v>563</v>
      </c>
      <c r="G23" s="13">
        <f t="shared" ref="G23:G26" si="6">$I$19+F23</f>
        <v>2563</v>
      </c>
      <c r="H23" s="16">
        <f t="shared" ref="H23:H26" si="7">G23-G13</f>
        <v>237.80000000000018</v>
      </c>
      <c r="I23" s="17">
        <f t="shared" ref="I23:I26" si="8">H23/G13</f>
        <v>0.10227077240667479</v>
      </c>
    </row>
    <row r="24" spans="2:9" x14ac:dyDescent="0.2">
      <c r="B24" s="20">
        <v>7</v>
      </c>
      <c r="C24" s="6" t="str">
        <f t="shared" si="2"/>
        <v>Herold</v>
      </c>
      <c r="D24" s="6" t="str">
        <f t="shared" si="3"/>
        <v>Inge</v>
      </c>
      <c r="E24" s="13">
        <f t="shared" si="4"/>
        <v>51450</v>
      </c>
      <c r="F24" s="13">
        <f t="shared" si="5"/>
        <v>3601.5000000000005</v>
      </c>
      <c r="G24" s="13">
        <f t="shared" si="6"/>
        <v>5601.5</v>
      </c>
      <c r="H24" s="16">
        <f t="shared" si="7"/>
        <v>1958</v>
      </c>
      <c r="I24" s="17">
        <f t="shared" si="8"/>
        <v>0.53739536160285439</v>
      </c>
    </row>
    <row r="25" spans="2:9" x14ac:dyDescent="0.2">
      <c r="B25" s="20">
        <v>11</v>
      </c>
      <c r="C25" s="6" t="str">
        <f t="shared" si="2"/>
        <v>Achtermann</v>
      </c>
      <c r="D25" s="6" t="str">
        <f t="shared" si="3"/>
        <v>Grietje</v>
      </c>
      <c r="E25" s="13">
        <f t="shared" si="4"/>
        <v>8530</v>
      </c>
      <c r="F25" s="13">
        <f t="shared" si="5"/>
        <v>255.89999999999998</v>
      </c>
      <c r="G25" s="13">
        <f t="shared" si="6"/>
        <v>2255.9</v>
      </c>
      <c r="H25" s="16">
        <f t="shared" si="7"/>
        <v>155.90000000000009</v>
      </c>
      <c r="I25" s="17">
        <f t="shared" si="8"/>
        <v>7.4238095238095284E-2</v>
      </c>
    </row>
    <row r="26" spans="2:9" x14ac:dyDescent="0.2">
      <c r="B26" s="20">
        <v>8</v>
      </c>
      <c r="C26" s="6" t="str">
        <f t="shared" si="2"/>
        <v>Faltkrog</v>
      </c>
      <c r="D26" s="6" t="str">
        <f t="shared" si="3"/>
        <v>Einnar</v>
      </c>
      <c r="E26" s="13">
        <f t="shared" si="4"/>
        <v>74350</v>
      </c>
      <c r="F26" s="13">
        <f t="shared" si="5"/>
        <v>5204.5000000000009</v>
      </c>
      <c r="G26" s="13">
        <f t="shared" si="6"/>
        <v>7204.5000000000009</v>
      </c>
      <c r="H26" s="16">
        <f t="shared" si="7"/>
        <v>2874.0000000000009</v>
      </c>
      <c r="I26" s="17">
        <f t="shared" si="8"/>
        <v>0.66366470384482179</v>
      </c>
    </row>
    <row r="28" spans="2:9" x14ac:dyDescent="0.2">
      <c r="B28" s="22" t="s">
        <v>20</v>
      </c>
      <c r="C28" s="22"/>
      <c r="D28" s="22"/>
      <c r="E28" s="22"/>
      <c r="F28" s="22"/>
      <c r="G28" s="22"/>
    </row>
    <row r="29" spans="2:9" x14ac:dyDescent="0.2">
      <c r="B29" s="1" t="s">
        <v>8</v>
      </c>
      <c r="C29" s="14">
        <v>0</v>
      </c>
      <c r="D29" s="14">
        <v>5000</v>
      </c>
      <c r="E29" s="14">
        <v>10000</v>
      </c>
      <c r="F29" s="14">
        <v>50000</v>
      </c>
      <c r="G29" s="14">
        <v>100000</v>
      </c>
    </row>
    <row r="30" spans="2:9" x14ac:dyDescent="0.2">
      <c r="B30" s="1" t="s">
        <v>21</v>
      </c>
      <c r="C30" s="15">
        <v>0</v>
      </c>
      <c r="D30" s="15">
        <v>0.03</v>
      </c>
      <c r="E30" s="15">
        <v>0.05</v>
      </c>
      <c r="F30" s="15">
        <v>7.0000000000000007E-2</v>
      </c>
      <c r="G30" s="15">
        <v>0.09</v>
      </c>
    </row>
  </sheetData>
  <mergeCells count="3">
    <mergeCell ref="B2:G2"/>
    <mergeCell ref="B4:D4"/>
    <mergeCell ref="B28:G28"/>
  </mergeCells>
  <pageMargins left="0.78740157480314965" right="0.78740157480314965" top="0.78740157480314965" bottom="0.78740157480314965" header="0.31496062992125984" footer="0.31496062992125984"/>
  <pageSetup paperSize="9" fitToWidth="2" orientation="landscape" r:id="rId1"/>
  <headerFooter>
    <oddFooter>&amp;L&amp;A&amp;CVorname Nachname&amp;R&amp;F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Bonussystem</vt:lpstr>
      <vt:lpstr>Formeln Bonussystem</vt:lpstr>
      <vt:lpstr>Bonussystem-Diagramm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2024-07-29T07:45:27Z</dcterms:created>
  <dcterms:modified xsi:type="dcterms:W3CDTF">2024-07-29T07:45:33Z</dcterms:modified>
</cp:coreProperties>
</file>