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filterPrivacy="1" codeName="DieseArbeitsmappe" defaultThemeVersion="124226"/>
  <xr:revisionPtr revIDLastSave="0" documentId="13_ncr:1_{E1A89690-63A8-4604-B322-361F2781EBA4}" xr6:coauthVersionLast="47" xr6:coauthVersionMax="47" xr10:uidLastSave="{00000000-0000-0000-0000-000000000000}"/>
  <bookViews>
    <workbookView xWindow="-120" yWindow="-120" windowWidth="29040" windowHeight="15720" tabRatio="736" activeTab="7" xr2:uid="{00000000-000D-0000-FFFF-FFFF00000000}"/>
  </bookViews>
  <sheets>
    <sheet name="Artikel" sheetId="19" r:id="rId1"/>
    <sheet name="WAG-100" sheetId="27" r:id="rId2"/>
    <sheet name="WAG-200" sheetId="42" r:id="rId3"/>
    <sheet name="WAG-300" sheetId="43" r:id="rId4"/>
    <sheet name="Kalk-1" sheetId="38" r:id="rId5"/>
    <sheet name="Kalk-4" sheetId="37" r:id="rId6"/>
    <sheet name="Liste 7" sheetId="40" r:id="rId7"/>
    <sheet name="Analyse Warengruppe 300" sheetId="41" r:id="rId8"/>
    <sheet name="ABC-Analyse Diagramm" sheetId="47" r:id="rId9"/>
  </sheets>
  <calcPr calcId="191029"/>
</workbook>
</file>

<file path=xl/calcChain.xml><?xml version="1.0" encoding="utf-8"?>
<calcChain xmlns="http://schemas.openxmlformats.org/spreadsheetml/2006/main">
  <c r="C8" i="41" l="1"/>
  <c r="D8" i="41"/>
  <c r="E8" i="41"/>
  <c r="F8" i="41"/>
  <c r="I8" i="41" s="1"/>
  <c r="C9" i="41"/>
  <c r="D9" i="41"/>
  <c r="E9" i="41"/>
  <c r="F9" i="41" s="1"/>
  <c r="C10" i="41"/>
  <c r="D10" i="41"/>
  <c r="E10" i="41"/>
  <c r="F10" i="41"/>
  <c r="C11" i="41"/>
  <c r="D11" i="41"/>
  <c r="E11" i="41"/>
  <c r="F11" i="41"/>
  <c r="I11" i="41"/>
  <c r="C12" i="41"/>
  <c r="D12" i="41"/>
  <c r="F12" i="41" s="1"/>
  <c r="E12" i="41"/>
  <c r="C13" i="41"/>
  <c r="D13" i="41"/>
  <c r="E13" i="41"/>
  <c r="F13" i="41"/>
  <c r="I13" i="41"/>
  <c r="C14" i="41"/>
  <c r="D14" i="41"/>
  <c r="E14" i="41"/>
  <c r="F14" i="41"/>
  <c r="C15" i="41"/>
  <c r="D15" i="41"/>
  <c r="E15" i="41"/>
  <c r="F15" i="41"/>
  <c r="I15" i="41" s="1"/>
  <c r="C16" i="41"/>
  <c r="D16" i="41"/>
  <c r="F16" i="41" s="1"/>
  <c r="E16" i="41"/>
  <c r="I16" i="41" l="1"/>
  <c r="H10" i="41"/>
  <c r="I9" i="41"/>
  <c r="F17" i="41"/>
  <c r="I12" i="41"/>
  <c r="D21" i="41"/>
  <c r="E17" i="41"/>
  <c r="I14" i="41"/>
  <c r="H9" i="41"/>
  <c r="I10" i="41"/>
  <c r="Q2" i="19"/>
  <c r="Q3" i="19"/>
  <c r="Q4" i="19"/>
  <c r="Q5" i="19"/>
  <c r="Q6" i="19"/>
  <c r="Q7" i="19"/>
  <c r="Q8" i="19"/>
  <c r="Q9" i="19"/>
  <c r="Q10" i="19"/>
  <c r="Q11" i="19"/>
  <c r="Q12" i="19"/>
  <c r="Q13" i="19"/>
  <c r="Q14" i="19"/>
  <c r="Q15" i="19"/>
  <c r="Q16" i="19"/>
  <c r="Q17" i="19"/>
  <c r="Q18" i="19"/>
  <c r="Q19" i="19"/>
  <c r="Q20" i="19"/>
  <c r="Q21" i="19"/>
  <c r="Q22" i="19"/>
  <c r="Q23" i="19"/>
  <c r="Q24" i="19"/>
  <c r="Q25" i="19"/>
  <c r="Q26" i="19"/>
  <c r="Q27" i="19"/>
  <c r="Q28" i="19"/>
  <c r="Q29" i="19"/>
  <c r="Q30" i="19"/>
  <c r="Q31" i="19"/>
  <c r="Q32" i="19"/>
  <c r="Q33" i="19"/>
  <c r="Q34" i="19"/>
  <c r="Q35" i="19"/>
  <c r="Q36" i="19"/>
  <c r="Q37" i="19"/>
  <c r="Q38" i="19"/>
  <c r="Q39" i="19"/>
  <c r="Q40" i="19"/>
  <c r="Q41" i="19"/>
  <c r="Q42" i="19"/>
  <c r="Q43" i="19"/>
  <c r="Q44" i="19"/>
  <c r="Q45" i="19"/>
  <c r="Q46" i="19"/>
  <c r="G11" i="41" l="1"/>
  <c r="G13" i="41"/>
  <c r="G8" i="41"/>
  <c r="G15" i="41"/>
  <c r="G9" i="41"/>
  <c r="G14" i="41"/>
  <c r="C22" i="41" s="1"/>
  <c r="G12" i="41"/>
  <c r="H12" i="41"/>
  <c r="H14" i="41"/>
  <c r="H16" i="41"/>
  <c r="H11" i="41"/>
  <c r="H13" i="41"/>
  <c r="H8" i="41"/>
  <c r="D23" i="41"/>
  <c r="H15" i="41"/>
  <c r="D22" i="41"/>
  <c r="D24" i="41" s="1"/>
  <c r="G16" i="41"/>
  <c r="C23" i="41" s="1"/>
  <c r="G10" i="41"/>
  <c r="C21" i="41" l="1"/>
  <c r="C24" i="41" s="1"/>
</calcChain>
</file>

<file path=xl/sharedStrings.xml><?xml version="1.0" encoding="utf-8"?>
<sst xmlns="http://schemas.openxmlformats.org/spreadsheetml/2006/main" count="121" uniqueCount="86">
  <si>
    <t>Artikelnummer</t>
  </si>
  <si>
    <t>Artikel-Nr.</t>
  </si>
  <si>
    <t>Angaben</t>
  </si>
  <si>
    <t>Menge 
pro Jahr 
in Stück</t>
  </si>
  <si>
    <t>Datum</t>
  </si>
  <si>
    <t>Artikel-
Nr.</t>
  </si>
  <si>
    <t xml:space="preserve">Wa-Gruppe </t>
  </si>
  <si>
    <t>K-Blech Gold</t>
  </si>
  <si>
    <t>K-Blech Schwarz</t>
  </si>
  <si>
    <t>K-Blech Rot</t>
  </si>
  <si>
    <t>Schrauben</t>
  </si>
  <si>
    <t>Jumper</t>
  </si>
  <si>
    <t>Knopf</t>
  </si>
  <si>
    <t>MB-Halter</t>
  </si>
  <si>
    <t>Monitor HOBI 24“ LED</t>
  </si>
  <si>
    <t>Monitor HOBI 27“ LED</t>
  </si>
  <si>
    <t>Kuroyu Laser FS5200</t>
  </si>
  <si>
    <t>Kuroyu Laser FS5300</t>
  </si>
  <si>
    <t>Kuroyu Tinte TX7000</t>
  </si>
  <si>
    <t>PC RED PM1</t>
  </si>
  <si>
    <t>PC BLACK PM1</t>
  </si>
  <si>
    <t>PC GOLD PM1</t>
  </si>
  <si>
    <t>PC PAKET BLACK PM1</t>
  </si>
  <si>
    <t>Win 2017 Core</t>
  </si>
  <si>
    <t>Anschlusskabel 1</t>
  </si>
  <si>
    <t>Anschlusskabel 2</t>
  </si>
  <si>
    <t>ATX Strom VT1</t>
  </si>
  <si>
    <t>ATX Strom VT2</t>
  </si>
  <si>
    <t>INTAL P8</t>
  </si>
  <si>
    <t>INTAL P9</t>
  </si>
  <si>
    <t>INTAL P10</t>
  </si>
  <si>
    <t>CPU-Kühler</t>
  </si>
  <si>
    <t>Motherboard FX3</t>
  </si>
  <si>
    <t>Motherboard FX5</t>
  </si>
  <si>
    <t>Grafikkarte Turex</t>
  </si>
  <si>
    <t>Grafikkarte HA RD</t>
  </si>
  <si>
    <t>DVD Brenner Nixum</t>
  </si>
  <si>
    <t>Festpl. FGate 950 GB</t>
  </si>
  <si>
    <t>Festpl. FGate 1,5 TB</t>
  </si>
  <si>
    <t>RAM 4 GB</t>
  </si>
  <si>
    <t>RAM 8 GB</t>
  </si>
  <si>
    <t>HOF Tastatur</t>
  </si>
  <si>
    <t>HOF Maus</t>
  </si>
  <si>
    <t>Bezugspreis I</t>
  </si>
  <si>
    <t>Bezugspreis II</t>
  </si>
  <si>
    <t>Jan</t>
  </si>
  <si>
    <t>Feb</t>
  </si>
  <si>
    <t>Mrz</t>
  </si>
  <si>
    <t>Apr</t>
  </si>
  <si>
    <t>Mai</t>
  </si>
  <si>
    <t>Jun</t>
  </si>
  <si>
    <t>Jul</t>
  </si>
  <si>
    <t>Aug</t>
  </si>
  <si>
    <t>Sep</t>
  </si>
  <si>
    <t>Okt</t>
  </si>
  <si>
    <t>Nov</t>
  </si>
  <si>
    <t>Kurztext</t>
  </si>
  <si>
    <t>Kurztext Artikel:</t>
  </si>
  <si>
    <t>Warengruppe</t>
  </si>
  <si>
    <t>ABC-Analyse Warengruppe 300 Hardware</t>
  </si>
  <si>
    <t>A</t>
  </si>
  <si>
    <t>B</t>
  </si>
  <si>
    <t>C</t>
  </si>
  <si>
    <t>Gesamtwert Warengruppe
Hardware ab</t>
  </si>
  <si>
    <t>alle anderen Artikel</t>
  </si>
  <si>
    <t>ABC-Analyse</t>
  </si>
  <si>
    <t>Jahresbestell-mengen</t>
  </si>
  <si>
    <t>Klasse</t>
  </si>
  <si>
    <t>Anzahl Artikel</t>
  </si>
  <si>
    <t>Gesamt</t>
  </si>
  <si>
    <t>Bezugs-
preis I</t>
  </si>
  <si>
    <t>Gesamt-
warenwert</t>
  </si>
  <si>
    <t>in % vom Gesamtwaren-wert</t>
  </si>
  <si>
    <t>in % der Jahresbestell-
mengen</t>
  </si>
  <si>
    <t>Summen in % 
vom Gesamt-
warenwert</t>
  </si>
  <si>
    <t>Win 2020 Core</t>
  </si>
  <si>
    <t>Win 2020 Adv</t>
  </si>
  <si>
    <t>Win 2020 Prof</t>
  </si>
  <si>
    <t>Büro 2020</t>
  </si>
  <si>
    <t>Büro 2021</t>
  </si>
  <si>
    <t>Fibel Win2020 Core</t>
  </si>
  <si>
    <t>Fibel Win2020 Advance</t>
  </si>
  <si>
    <t>Fibel Win2020 Professional</t>
  </si>
  <si>
    <t>Handbuch Büro 2020</t>
  </si>
  <si>
    <t>Handbuch Büro 2021</t>
  </si>
  <si>
    <t>Art.-Nr.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</si>
</sst>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quot;€&quot;* #,##0.00_);_(&quot;€&quot;* \(#,##0.00\);_(&quot;€&quot;* &quot;-&quot;??_);_(@_)"/>
    <numFmt numFmtId="165" formatCode="_-* #,##0.00\ [$€-1]_-;\-* #,##0.00\ [$€-1]_-;_-* &quot;-&quot;??\ [$€-1]_-"/>
    <numFmt numFmtId="166" formatCode="_-* #,##0.00\ [$€-407]_-;\-* #,##0.00\ [$€-407]_-;_-* &quot;-&quot;??\ [$€-407]_-;_-@_-"/>
  </numFmts>
  <fonts count="7"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sz val="10"/>
      <name val="Arial"/>
      <family val="2"/>
    </font>
    <font>
      <b/>
      <sz val="12"/>
      <name val="Arial"/>
      <family val="2"/>
    </font>
  </fonts>
  <fills count="3">
    <fill>
      <patternFill patternType="none"/>
    </fill>
    <fill>
      <patternFill patternType="gray125"/>
    </fill>
    <fill>
      <patternFill patternType="solid">
        <fgColor theme="0" tint="-0.14999847407452621"/>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6">
    <xf numFmtId="0" fontId="0" fillId="0" borderId="0"/>
    <xf numFmtId="165" fontId="3" fillId="0" borderId="0" applyFont="0" applyFill="0" applyBorder="0" applyAlignment="0" applyProtection="0"/>
    <xf numFmtId="164" fontId="3" fillId="0" borderId="0" applyFont="0" applyFill="0" applyBorder="0" applyAlignment="0" applyProtection="0"/>
    <xf numFmtId="9" fontId="3" fillId="0" borderId="0" applyFont="0" applyFill="0" applyBorder="0" applyAlignment="0" applyProtection="0"/>
    <xf numFmtId="0" fontId="2" fillId="0" borderId="0"/>
    <xf numFmtId="9" fontId="5" fillId="0" borderId="0" applyFont="0" applyFill="0" applyBorder="0" applyAlignment="0" applyProtection="0"/>
  </cellStyleXfs>
  <cellXfs count="50">
    <xf numFmtId="0" fontId="0" fillId="0" borderId="0" xfId="0"/>
    <xf numFmtId="0" fontId="3" fillId="0" borderId="0" xfId="0" applyFont="1"/>
    <xf numFmtId="164" fontId="3" fillId="0" borderId="0" xfId="2" applyFont="1"/>
    <xf numFmtId="0" fontId="3" fillId="0" borderId="1" xfId="0" applyFont="1" applyBorder="1" applyAlignment="1">
      <alignment horizontal="left" wrapText="1"/>
    </xf>
    <xf numFmtId="0" fontId="3" fillId="0" borderId="0" xfId="0" applyFont="1" applyAlignment="1">
      <alignment horizontal="right"/>
    </xf>
    <xf numFmtId="49" fontId="3" fillId="0" borderId="0" xfId="0" applyNumberFormat="1" applyFont="1"/>
    <xf numFmtId="0" fontId="3" fillId="0" borderId="0" xfId="0" applyFont="1" applyAlignment="1">
      <alignment horizontal="left" wrapText="1"/>
    </xf>
    <xf numFmtId="0" fontId="3" fillId="0" borderId="1" xfId="0" applyFont="1" applyBorder="1" applyAlignment="1" applyProtection="1">
      <alignment horizontal="left" vertical="center" wrapText="1"/>
      <protection locked="0"/>
    </xf>
    <xf numFmtId="9" fontId="3" fillId="0" borderId="0" xfId="3" applyFont="1" applyBorder="1" applyAlignment="1">
      <alignment vertical="center"/>
    </xf>
    <xf numFmtId="0" fontId="3" fillId="0" borderId="0" xfId="0" applyFont="1" applyAlignment="1">
      <alignment vertical="center"/>
    </xf>
    <xf numFmtId="0" fontId="3" fillId="0" borderId="1" xfId="0" applyFont="1" applyBorder="1" applyAlignment="1">
      <alignment vertical="center"/>
    </xf>
    <xf numFmtId="0" fontId="3" fillId="0" borderId="1" xfId="0" applyFont="1" applyBorder="1"/>
    <xf numFmtId="2" fontId="0" fillId="0" borderId="0" xfId="0" applyNumberFormat="1"/>
    <xf numFmtId="2" fontId="3" fillId="0" borderId="0" xfId="0" applyNumberFormat="1" applyFont="1"/>
    <xf numFmtId="0" fontId="3" fillId="0" borderId="1" xfId="0" applyFont="1" applyBorder="1" applyAlignment="1">
      <alignment horizontal="left"/>
    </xf>
    <xf numFmtId="0" fontId="3" fillId="0" borderId="0" xfId="2" applyNumberFormat="1" applyFont="1"/>
    <xf numFmtId="0" fontId="3" fillId="0" borderId="1" xfId="0" applyFont="1" applyBorder="1" applyAlignment="1" applyProtection="1">
      <alignment horizontal="left" wrapText="1"/>
      <protection locked="0"/>
    </xf>
    <xf numFmtId="0" fontId="3" fillId="0" borderId="1" xfId="0" applyFont="1" applyBorder="1" applyAlignment="1" applyProtection="1">
      <alignment wrapText="1"/>
      <protection locked="0"/>
    </xf>
    <xf numFmtId="14" fontId="0" fillId="0" borderId="0" xfId="0" applyNumberFormat="1" applyAlignment="1">
      <alignment horizontal="left"/>
    </xf>
    <xf numFmtId="0" fontId="3" fillId="0" borderId="1" xfId="0" applyFont="1" applyBorder="1" applyAlignment="1">
      <alignment horizontal="center" wrapText="1"/>
    </xf>
    <xf numFmtId="0" fontId="2" fillId="0" borderId="0" xfId="4"/>
    <xf numFmtId="4" fontId="2" fillId="0" borderId="0" xfId="4" applyNumberFormat="1" applyAlignment="1">
      <alignment horizontal="right" vertical="top" wrapText="1"/>
    </xf>
    <xf numFmtId="4" fontId="2" fillId="0" borderId="0" xfId="4" applyNumberFormat="1" applyAlignment="1">
      <alignment horizontal="right" vertical="top"/>
    </xf>
    <xf numFmtId="0" fontId="2" fillId="0" borderId="0" xfId="4" applyAlignment="1">
      <alignment horizontal="right" vertical="top" wrapText="1"/>
    </xf>
    <xf numFmtId="166" fontId="0" fillId="0" borderId="0" xfId="0" applyNumberFormat="1"/>
    <xf numFmtId="0" fontId="3" fillId="0" borderId="0" xfId="0" applyFont="1" applyAlignment="1">
      <alignment horizontal="center" vertical="center" wrapText="1"/>
    </xf>
    <xf numFmtId="0" fontId="0" fillId="0" borderId="0" xfId="0" applyAlignment="1">
      <alignment horizontal="center" vertical="center" wrapText="1"/>
    </xf>
    <xf numFmtId="10" fontId="0" fillId="0" borderId="0" xfId="0" applyNumberFormat="1"/>
    <xf numFmtId="0" fontId="0" fillId="0" borderId="0" xfId="0" applyAlignment="1">
      <alignment horizontal="center"/>
    </xf>
    <xf numFmtId="4" fontId="1" fillId="0" borderId="0" xfId="4" applyNumberFormat="1" applyFont="1" applyAlignment="1">
      <alignment horizontal="right" vertical="top" wrapText="1"/>
    </xf>
    <xf numFmtId="0" fontId="0" fillId="0" borderId="2" xfId="0" applyBorder="1"/>
    <xf numFmtId="0" fontId="3" fillId="0" borderId="0" xfId="0" applyFont="1" applyAlignment="1">
      <alignment horizontal="center"/>
    </xf>
    <xf numFmtId="0" fontId="0" fillId="0" borderId="2" xfId="0" applyBorder="1" applyAlignment="1">
      <alignment vertical="center"/>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3" fillId="0" borderId="2" xfId="0" applyFont="1" applyBorder="1" applyAlignment="1">
      <alignment horizontal="left"/>
    </xf>
    <xf numFmtId="0" fontId="3" fillId="0" borderId="2" xfId="0" applyFont="1" applyBorder="1" applyAlignment="1">
      <alignment horizontal="left" vertical="center"/>
    </xf>
    <xf numFmtId="2" fontId="0" fillId="0" borderId="2" xfId="5" applyNumberFormat="1" applyFont="1" applyBorder="1"/>
    <xf numFmtId="2" fontId="0" fillId="0" borderId="2" xfId="0" applyNumberFormat="1" applyBorder="1"/>
    <xf numFmtId="0" fontId="0" fillId="0" borderId="2" xfId="0" applyBorder="1" applyAlignment="1">
      <alignment horizontal="center" vertical="center"/>
    </xf>
    <xf numFmtId="0" fontId="3" fillId="0" borderId="2" xfId="0" applyFont="1" applyBorder="1"/>
    <xf numFmtId="166" fontId="0" fillId="0" borderId="2" xfId="0" applyNumberFormat="1" applyBorder="1"/>
    <xf numFmtId="0" fontId="0" fillId="0" borderId="2" xfId="0" applyBorder="1" applyAlignment="1">
      <alignment horizontal="center"/>
    </xf>
    <xf numFmtId="3" fontId="0" fillId="0" borderId="2" xfId="0" applyNumberFormat="1" applyBorder="1"/>
    <xf numFmtId="44" fontId="0" fillId="0" borderId="2" xfId="0" applyNumberFormat="1" applyBorder="1"/>
    <xf numFmtId="0" fontId="0" fillId="2" borderId="2" xfId="0" applyFill="1" applyBorder="1"/>
    <xf numFmtId="0" fontId="3" fillId="0" borderId="2" xfId="0" applyFont="1" applyBorder="1" applyAlignment="1">
      <alignment horizontal="center" vertical="center" wrapText="1"/>
    </xf>
    <xf numFmtId="166" fontId="0" fillId="0" borderId="2" xfId="2" applyNumberFormat="1" applyFont="1" applyBorder="1" applyAlignment="1">
      <alignment horizontal="center"/>
    </xf>
    <xf numFmtId="0" fontId="3" fillId="0" borderId="2" xfId="0" applyFont="1" applyBorder="1" applyAlignment="1">
      <alignment horizontal="center"/>
    </xf>
    <xf numFmtId="0" fontId="6" fillId="0" borderId="2" xfId="0" applyFont="1" applyBorder="1" applyAlignment="1">
      <alignment horizontal="center" vertical="center"/>
    </xf>
  </cellXfs>
  <cellStyles count="6">
    <cellStyle name="Euro" xfId="1" xr:uid="{00000000-0005-0000-0000-000000000000}"/>
    <cellStyle name="Prozent" xfId="5" builtinId="5"/>
    <cellStyle name="Prozent 2" xfId="3" xr:uid="{00000000-0005-0000-0000-000002000000}"/>
    <cellStyle name="Standard" xfId="0" builtinId="0"/>
    <cellStyle name="Standard 2" xfId="4" xr:uid="{00000000-0005-0000-0000-000004000000}"/>
    <cellStyle name="Währung" xfId="2" builtin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de-DE" b="1"/>
              <a:t>Jahreswarenwert</a:t>
            </a:r>
            <a:r>
              <a:rPr lang="de-DE" b="1" baseline="0"/>
              <a:t> Bestellungen</a:t>
            </a:r>
            <a:br>
              <a:rPr lang="de-DE" b="1" baseline="0"/>
            </a:br>
            <a:r>
              <a:rPr lang="de-DE" b="1" baseline="0"/>
              <a:t>Laserdrucker und Monitore</a:t>
            </a:r>
            <a:endParaRPr lang="de-DE"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areaChart>
        <c:grouping val="standard"/>
        <c:varyColors val="0"/>
        <c:ser>
          <c:idx val="0"/>
          <c:order val="0"/>
          <c:spPr>
            <a:solidFill>
              <a:srgbClr val="92D050"/>
            </a:solidFill>
            <a:ln>
              <a:noFill/>
            </a:ln>
            <a:effectLst/>
          </c:spPr>
          <c:dLbls>
            <c:dLbl>
              <c:idx val="0"/>
              <c:layout>
                <c:manualLayout>
                  <c:x val="0.11663238585395465"/>
                  <c:y val="-2.4204710984017025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0-9381-4CC7-8516-DD8352CD5B47}"/>
                </c:ext>
              </c:extLst>
            </c:dLbl>
            <c:dLbl>
              <c:idx val="1"/>
              <c:layout>
                <c:manualLayout>
                  <c:x val="8.6224438765128083E-8"/>
                  <c:y val="-0.11410788381742745"/>
                </c:manualLayout>
              </c:layout>
              <c:showLegendKey val="0"/>
              <c:showVal val="1"/>
              <c:showCatName val="1"/>
              <c:showSerName val="0"/>
              <c:showPercent val="0"/>
              <c:showBubbleSize val="0"/>
              <c:extLst>
                <c:ext xmlns:c15="http://schemas.microsoft.com/office/drawing/2012/chart" uri="{CE6537A1-D6FC-4f65-9D91-7224C49458BB}">
                  <c15:layout>
                    <c:manualLayout>
                      <c:w val="0.2239267644106904"/>
                      <c:h val="0.13698146393526536"/>
                    </c:manualLayout>
                  </c15:layout>
                </c:ext>
                <c:ext xmlns:c16="http://schemas.microsoft.com/office/drawing/2014/chart" uri="{C3380CC4-5D6E-409C-BE32-E72D297353CC}">
                  <c16:uniqueId val="{00000001-9381-4CC7-8516-DD8352CD5B47}"/>
                </c:ext>
              </c:extLst>
            </c:dLbl>
            <c:dLbl>
              <c:idx val="2"/>
              <c:layout>
                <c:manualLayout>
                  <c:x val="-5.3358564986006586E-2"/>
                  <c:y val="5.0978805514923283E-3"/>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381-4CC7-8516-DD8352CD5B47}"/>
                </c:ext>
              </c:extLst>
            </c:dLbl>
            <c:dLbl>
              <c:idx val="3"/>
              <c:layout>
                <c:manualLayout>
                  <c:x val="-5.226475834167138E-2"/>
                  <c:y val="4.067385598539313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381-4CC7-8516-DD8352CD5B47}"/>
                </c:ext>
              </c:extLst>
            </c:dLbl>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1"/>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solidFill>
                      <a:round/>
                    </a:ln>
                    <a:effectLst/>
                  </c:spPr>
                </c15:leaderLines>
              </c:ext>
            </c:extLst>
          </c:dLbls>
          <c:cat>
            <c:strRef>
              <c:f>('Analyse Warengruppe 300'!$C$8:$C$9,'Analyse Warengruppe 300'!$C$14,'Analyse Warengruppe 300'!$C$16)</c:f>
              <c:strCache>
                <c:ptCount val="4"/>
                <c:pt idx="0">
                  <c:v>Kuroyu Laser FS5200</c:v>
                </c:pt>
                <c:pt idx="1">
                  <c:v>Kuroyu Laser FS5300</c:v>
                </c:pt>
                <c:pt idx="2">
                  <c:v>Monitor HOBI 27“ LED</c:v>
                </c:pt>
                <c:pt idx="3">
                  <c:v>Monitor HOBI 24“ LED</c:v>
                </c:pt>
              </c:strCache>
            </c:strRef>
          </c:cat>
          <c:val>
            <c:numRef>
              <c:f>('Analyse Warengruppe 300'!$F$8:$F$9,'Analyse Warengruppe 300'!$F$14,'Analyse Warengruppe 300'!$F$16)</c:f>
              <c:numCache>
                <c:formatCode>_-* #,##0.00\ [$€-407]_-;\-* #,##0.00\ [$€-407]_-;_-* "-"??\ [$€-407]_-;_-@_-</c:formatCode>
                <c:ptCount val="4"/>
                <c:pt idx="0">
                  <c:v>87400</c:v>
                </c:pt>
                <c:pt idx="1">
                  <c:v>119850</c:v>
                </c:pt>
                <c:pt idx="2">
                  <c:v>50225</c:v>
                </c:pt>
                <c:pt idx="3">
                  <c:v>41625</c:v>
                </c:pt>
              </c:numCache>
            </c:numRef>
          </c:val>
          <c:extLst>
            <c:ext xmlns:c16="http://schemas.microsoft.com/office/drawing/2014/chart" uri="{C3380CC4-5D6E-409C-BE32-E72D297353CC}">
              <c16:uniqueId val="{00000004-9381-4CC7-8516-DD8352CD5B47}"/>
            </c:ext>
          </c:extLst>
        </c:ser>
        <c:dLbls>
          <c:showLegendKey val="0"/>
          <c:showVal val="1"/>
          <c:showCatName val="0"/>
          <c:showSerName val="0"/>
          <c:showPercent val="0"/>
          <c:showBubbleSize val="0"/>
        </c:dLbls>
        <c:axId val="40125855"/>
        <c:axId val="40127295"/>
      </c:areaChart>
      <c:catAx>
        <c:axId val="40125855"/>
        <c:scaling>
          <c:orientation val="minMax"/>
        </c:scaling>
        <c:delete val="1"/>
        <c:axPos val="b"/>
        <c:majorGridlines>
          <c:spPr>
            <a:ln w="9525" cap="flat" cmpd="sng" algn="ctr">
              <a:solidFill>
                <a:schemeClr val="bg1">
                  <a:lumMod val="50000"/>
                </a:schemeClr>
              </a:solidFill>
              <a:round/>
            </a:ln>
            <a:effectLst/>
          </c:spPr>
        </c:majorGridlines>
        <c:numFmt formatCode="General" sourceLinked="1"/>
        <c:majorTickMark val="out"/>
        <c:minorTickMark val="none"/>
        <c:tickLblPos val="nextTo"/>
        <c:crossAx val="40127295"/>
        <c:crosses val="autoZero"/>
        <c:auto val="1"/>
        <c:lblAlgn val="ctr"/>
        <c:lblOffset val="100"/>
        <c:noMultiLvlLbl val="0"/>
      </c:catAx>
      <c:valAx>
        <c:axId val="40127295"/>
        <c:scaling>
          <c:orientation val="minMax"/>
        </c:scaling>
        <c:delete val="0"/>
        <c:axPos val="l"/>
        <c:majorGridlines>
          <c:spPr>
            <a:ln w="9525" cap="flat" cmpd="sng" algn="ctr">
              <a:solidFill>
                <a:schemeClr val="bg1">
                  <a:lumMod val="50000"/>
                </a:schemeClr>
              </a:solidFill>
              <a:round/>
            </a:ln>
            <a:effectLst/>
          </c:spPr>
        </c:majorGridlines>
        <c:numFmt formatCode="_-* #,##0.00\ [$€-407]_-;\-* #,##0.00\ [$€-407]_-;_-* &quot;-&quot;??\ [$€-407]_-;_-@_-"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crossAx val="40125855"/>
        <c:crosses val="autoZero"/>
        <c:crossBetween val="midCat"/>
      </c:valAx>
      <c:spPr>
        <a:pattFill prst="pct25">
          <a:fgClr>
            <a:srgbClr val="92D050"/>
          </a:fgClr>
          <a:bgClr>
            <a:schemeClr val="bg1"/>
          </a:bgClr>
        </a:pattFill>
        <a:ln>
          <a:noFill/>
        </a:ln>
        <a:effectLst/>
      </c:spPr>
    </c:plotArea>
    <c:plotVisOnly val="1"/>
    <c:dispBlanksAs val="zero"/>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accent3">
          <a:lumMod val="7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236220</xdr:colOff>
      <xdr:row>0</xdr:row>
      <xdr:rowOff>68580</xdr:rowOff>
    </xdr:from>
    <xdr:to>
      <xdr:col>9</xdr:col>
      <xdr:colOff>0</xdr:colOff>
      <xdr:row>23</xdr:row>
      <xdr:rowOff>68580</xdr:rowOff>
    </xdr:to>
    <xdr:graphicFrame macro="">
      <xdr:nvGraphicFramePr>
        <xdr:cNvPr id="2" name="Diagramm 1">
          <a:extLst>
            <a:ext uri="{FF2B5EF4-FFF2-40B4-BE49-F238E27FC236}">
              <a16:creationId xmlns:a16="http://schemas.microsoft.com/office/drawing/2014/main" id="{F87DE760-1BD6-4DC8-A3E2-D60B03F9C5D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243840</xdr:colOff>
      <xdr:row>23</xdr:row>
      <xdr:rowOff>144780</xdr:rowOff>
    </xdr:from>
    <xdr:to>
      <xdr:col>6</xdr:col>
      <xdr:colOff>142875</xdr:colOff>
      <xdr:row>28</xdr:row>
      <xdr:rowOff>106680</xdr:rowOff>
    </xdr:to>
    <xdr:sp macro="" textlink="">
      <xdr:nvSpPr>
        <xdr:cNvPr id="3" name="Textfeld 2">
          <a:extLst>
            <a:ext uri="{FF2B5EF4-FFF2-40B4-BE49-F238E27FC236}">
              <a16:creationId xmlns:a16="http://schemas.microsoft.com/office/drawing/2014/main" id="{CA52F5C7-FF3D-28C0-0598-5AAF00D5771A}"/>
            </a:ext>
          </a:extLst>
        </xdr:cNvPr>
        <xdr:cNvSpPr txBox="1"/>
      </xdr:nvSpPr>
      <xdr:spPr>
        <a:xfrm>
          <a:off x="243840" y="3869055"/>
          <a:ext cx="4471035" cy="771525"/>
        </a:xfrm>
        <a:prstGeom prst="rect">
          <a:avLst/>
        </a:prstGeom>
        <a:solidFill>
          <a:schemeClr val="lt1"/>
        </a:solidFill>
        <a:ln w="9525" cmpd="sng">
          <a:solidFill>
            <a:schemeClr val="accent3">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u="sng">
              <a:latin typeface="Arial" panose="020B0604020202020204" pitchFamily="34" charset="0"/>
              <a:cs typeface="Arial" panose="020B0604020202020204" pitchFamily="34" charset="0"/>
            </a:rPr>
            <a:t>Stellungnahme</a:t>
          </a:r>
          <a:r>
            <a:rPr lang="de-DE" sz="1000">
              <a:latin typeface="Arial" panose="020B0604020202020204" pitchFamily="34" charset="0"/>
              <a:cs typeface="Arial" panose="020B0604020202020204" pitchFamily="34" charset="0"/>
            </a:rPr>
            <a:t>:</a:t>
          </a:r>
          <a:r>
            <a:rPr lang="de-DE" sz="1000" baseline="0">
              <a:latin typeface="Arial" panose="020B0604020202020204" pitchFamily="34" charset="0"/>
              <a:cs typeface="Arial" panose="020B0604020202020204" pitchFamily="34" charset="0"/>
            </a:rPr>
            <a:t> Die Annahme von Frau Thielmann trifft nur auf Laserdrucker zu. Diese weisen für das gesamte Jahr einen relativ hohen Bestellwert aus, während die Monitore Im Vergleich dazu einen wesentlich geringeren Anteil ausmachen. </a:t>
          </a:r>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105"/>
  <sheetViews>
    <sheetView zoomScaleNormal="100" workbookViewId="0">
      <selection activeCell="B48" sqref="B48"/>
    </sheetView>
  </sheetViews>
  <sheetFormatPr baseColWidth="10" defaultColWidth="11.42578125" defaultRowHeight="12.75" x14ac:dyDescent="0.2"/>
  <cols>
    <col min="1" max="1" width="11.42578125" style="1" customWidth="1"/>
    <col min="2" max="2" width="47.7109375" style="1" customWidth="1"/>
    <col min="3" max="3" width="12" style="1" bestFit="1" customWidth="1"/>
    <col min="4" max="4" width="11.42578125" style="15" customWidth="1"/>
    <col min="5" max="5" width="11.85546875" style="1" customWidth="1"/>
    <col min="6" max="6" width="8.28515625" style="1" customWidth="1"/>
    <col min="7" max="16" width="5.7109375" style="1" customWidth="1"/>
    <col min="17" max="17" width="11.42578125" style="1" customWidth="1"/>
    <col min="18" max="16384" width="11.42578125" style="1"/>
  </cols>
  <sheetData>
    <row r="1" spans="1:17" s="6" customFormat="1" ht="25.9" customHeight="1" x14ac:dyDescent="0.2">
      <c r="A1" s="3" t="s">
        <v>1</v>
      </c>
      <c r="B1" s="3" t="s">
        <v>56</v>
      </c>
      <c r="C1" s="3" t="s">
        <v>58</v>
      </c>
      <c r="D1" s="19" t="s">
        <v>43</v>
      </c>
      <c r="E1" s="19" t="s">
        <v>44</v>
      </c>
      <c r="F1" s="3" t="s">
        <v>45</v>
      </c>
      <c r="G1" s="3" t="s">
        <v>46</v>
      </c>
      <c r="H1" s="3" t="s">
        <v>47</v>
      </c>
      <c r="I1" s="3" t="s">
        <v>48</v>
      </c>
      <c r="J1" s="3" t="s">
        <v>49</v>
      </c>
      <c r="K1" s="3" t="s">
        <v>50</v>
      </c>
      <c r="L1" s="3" t="s">
        <v>51</v>
      </c>
      <c r="M1" s="3" t="s">
        <v>52</v>
      </c>
      <c r="N1" s="3" t="s">
        <v>53</v>
      </c>
      <c r="O1" s="3" t="s">
        <v>54</v>
      </c>
      <c r="P1" s="3" t="s">
        <v>55</v>
      </c>
      <c r="Q1" s="7" t="s">
        <v>3</v>
      </c>
    </row>
    <row r="2" spans="1:17" ht="15" x14ac:dyDescent="0.25">
      <c r="A2" s="1">
        <v>10010000</v>
      </c>
      <c r="B2" s="1" t="s">
        <v>7</v>
      </c>
      <c r="C2" s="1">
        <v>100</v>
      </c>
      <c r="D2" s="21">
        <v>6.5</v>
      </c>
      <c r="E2" s="20"/>
      <c r="F2" s="23">
        <v>16</v>
      </c>
      <c r="G2" s="1">
        <v>12</v>
      </c>
      <c r="H2" s="1">
        <v>5</v>
      </c>
      <c r="I2" s="1">
        <v>3</v>
      </c>
      <c r="J2" s="1">
        <v>8</v>
      </c>
      <c r="K2" s="1">
        <v>10</v>
      </c>
      <c r="L2" s="1">
        <v>16</v>
      </c>
      <c r="M2" s="1">
        <v>12</v>
      </c>
      <c r="N2" s="1">
        <v>10</v>
      </c>
      <c r="O2" s="1">
        <v>18</v>
      </c>
      <c r="P2" s="1">
        <v>20</v>
      </c>
      <c r="Q2" s="1">
        <f t="shared" ref="Q2:Q46" si="0">SUM(F2:P2)</f>
        <v>130</v>
      </c>
    </row>
    <row r="3" spans="1:17" ht="15" x14ac:dyDescent="0.25">
      <c r="A3" s="1">
        <v>10010001</v>
      </c>
      <c r="B3" s="1" t="s">
        <v>8</v>
      </c>
      <c r="C3" s="1">
        <v>100</v>
      </c>
      <c r="D3" s="21">
        <v>4.3</v>
      </c>
      <c r="E3" s="20"/>
      <c r="F3" s="23">
        <v>8</v>
      </c>
      <c r="G3" s="1">
        <v>6</v>
      </c>
      <c r="H3" s="1">
        <v>4</v>
      </c>
      <c r="I3" s="1">
        <v>5</v>
      </c>
      <c r="J3" s="1">
        <v>10</v>
      </c>
      <c r="K3" s="1">
        <v>12</v>
      </c>
      <c r="L3" s="1">
        <v>18</v>
      </c>
      <c r="M3" s="1">
        <v>20</v>
      </c>
      <c r="N3" s="1">
        <v>4</v>
      </c>
      <c r="O3" s="1">
        <v>6</v>
      </c>
      <c r="P3" s="1">
        <v>12</v>
      </c>
      <c r="Q3" s="1">
        <f t="shared" si="0"/>
        <v>105</v>
      </c>
    </row>
    <row r="4" spans="1:17" ht="15" x14ac:dyDescent="0.25">
      <c r="A4" s="1">
        <v>10010002</v>
      </c>
      <c r="B4" s="1" t="s">
        <v>9</v>
      </c>
      <c r="C4" s="1">
        <v>100</v>
      </c>
      <c r="D4" s="21">
        <v>3.8</v>
      </c>
      <c r="E4" s="20"/>
      <c r="F4" s="23">
        <v>4</v>
      </c>
      <c r="G4" s="1">
        <v>10</v>
      </c>
      <c r="H4" s="1">
        <v>16</v>
      </c>
      <c r="I4" s="1">
        <v>20</v>
      </c>
      <c r="J4" s="1">
        <v>22</v>
      </c>
      <c r="K4" s="1">
        <v>24</v>
      </c>
      <c r="L4" s="1">
        <v>15</v>
      </c>
      <c r="M4" s="1">
        <v>14</v>
      </c>
      <c r="N4" s="1">
        <v>12</v>
      </c>
      <c r="O4" s="1">
        <v>5</v>
      </c>
      <c r="P4" s="1">
        <v>8</v>
      </c>
      <c r="Q4" s="1">
        <f t="shared" si="0"/>
        <v>150</v>
      </c>
    </row>
    <row r="5" spans="1:17" ht="15" x14ac:dyDescent="0.25">
      <c r="A5" s="1">
        <v>20010000</v>
      </c>
      <c r="B5" s="1" t="s">
        <v>10</v>
      </c>
      <c r="C5" s="1">
        <v>200</v>
      </c>
      <c r="D5" s="21">
        <v>0.03</v>
      </c>
      <c r="E5" s="20"/>
      <c r="F5" s="23">
        <v>120</v>
      </c>
      <c r="G5" s="1">
        <v>180</v>
      </c>
      <c r="H5" s="1">
        <v>200</v>
      </c>
      <c r="I5" s="1">
        <v>300</v>
      </c>
      <c r="J5" s="1">
        <v>80</v>
      </c>
      <c r="K5" s="1">
        <v>100</v>
      </c>
      <c r="L5" s="1">
        <v>18</v>
      </c>
      <c r="M5" s="1">
        <v>160</v>
      </c>
      <c r="N5" s="1">
        <v>180</v>
      </c>
      <c r="O5" s="1">
        <v>200</v>
      </c>
      <c r="P5" s="1">
        <v>120</v>
      </c>
      <c r="Q5" s="1">
        <f t="shared" si="0"/>
        <v>1658</v>
      </c>
    </row>
    <row r="6" spans="1:17" ht="15" x14ac:dyDescent="0.25">
      <c r="A6" s="1">
        <v>20010001</v>
      </c>
      <c r="B6" s="1" t="s">
        <v>11</v>
      </c>
      <c r="C6" s="1">
        <v>200</v>
      </c>
      <c r="D6" s="21">
        <v>0.02</v>
      </c>
      <c r="E6" s="20"/>
      <c r="F6" s="23">
        <v>130</v>
      </c>
      <c r="G6" s="1">
        <v>180</v>
      </c>
      <c r="H6" s="1">
        <v>130</v>
      </c>
      <c r="I6" s="1">
        <v>180</v>
      </c>
      <c r="J6" s="1">
        <v>190</v>
      </c>
      <c r="K6" s="1">
        <v>210</v>
      </c>
      <c r="L6" s="1">
        <v>140</v>
      </c>
      <c r="M6" s="1">
        <v>160</v>
      </c>
      <c r="N6" s="1">
        <v>180</v>
      </c>
      <c r="O6" s="1">
        <v>170</v>
      </c>
      <c r="P6" s="1">
        <v>60</v>
      </c>
      <c r="Q6" s="1">
        <f t="shared" si="0"/>
        <v>1730</v>
      </c>
    </row>
    <row r="7" spans="1:17" ht="15" x14ac:dyDescent="0.25">
      <c r="A7" s="1">
        <v>20010002</v>
      </c>
      <c r="B7" s="1" t="s">
        <v>12</v>
      </c>
      <c r="C7" s="1">
        <v>200</v>
      </c>
      <c r="D7" s="21">
        <v>0.42</v>
      </c>
      <c r="E7" s="20"/>
      <c r="F7" s="23">
        <v>36</v>
      </c>
      <c r="G7" s="1">
        <v>40</v>
      </c>
      <c r="H7" s="1">
        <v>60</v>
      </c>
      <c r="I7" s="1">
        <v>85</v>
      </c>
      <c r="J7" s="1">
        <v>120</v>
      </c>
      <c r="K7" s="1">
        <v>160</v>
      </c>
      <c r="L7" s="1">
        <v>50</v>
      </c>
      <c r="M7" s="1">
        <v>60</v>
      </c>
      <c r="N7" s="1">
        <v>47</v>
      </c>
      <c r="O7" s="1">
        <v>18</v>
      </c>
      <c r="P7" s="1">
        <v>60</v>
      </c>
      <c r="Q7" s="1">
        <f t="shared" si="0"/>
        <v>736</v>
      </c>
    </row>
    <row r="8" spans="1:17" ht="15" x14ac:dyDescent="0.25">
      <c r="A8" s="1">
        <v>20010003</v>
      </c>
      <c r="B8" s="1" t="s">
        <v>13</v>
      </c>
      <c r="C8" s="1">
        <v>200</v>
      </c>
      <c r="D8" s="21">
        <v>0.02</v>
      </c>
      <c r="E8" s="20"/>
      <c r="F8" s="23">
        <v>180</v>
      </c>
      <c r="G8" s="1">
        <v>140</v>
      </c>
      <c r="H8" s="1">
        <v>160</v>
      </c>
      <c r="I8" s="1">
        <v>130</v>
      </c>
      <c r="J8" s="1">
        <v>80</v>
      </c>
      <c r="K8" s="1">
        <v>170</v>
      </c>
      <c r="L8" s="1">
        <v>210</v>
      </c>
      <c r="M8" s="1">
        <v>240</v>
      </c>
      <c r="N8" s="1">
        <v>160</v>
      </c>
      <c r="O8" s="1">
        <v>150</v>
      </c>
      <c r="P8" s="1">
        <v>180</v>
      </c>
      <c r="Q8" s="1">
        <f t="shared" si="0"/>
        <v>1800</v>
      </c>
    </row>
    <row r="9" spans="1:17" ht="15" x14ac:dyDescent="0.2">
      <c r="A9" s="1">
        <v>30010000</v>
      </c>
      <c r="B9" s="1" t="s">
        <v>14</v>
      </c>
      <c r="C9" s="1">
        <v>300</v>
      </c>
      <c r="D9" s="21">
        <v>185</v>
      </c>
      <c r="E9" s="22">
        <v>175</v>
      </c>
      <c r="F9" s="23">
        <v>16</v>
      </c>
      <c r="G9" s="1">
        <v>10</v>
      </c>
      <c r="H9" s="1">
        <v>15</v>
      </c>
      <c r="I9" s="1">
        <v>20</v>
      </c>
      <c r="J9" s="1">
        <v>15</v>
      </c>
      <c r="K9" s="1">
        <v>30</v>
      </c>
      <c r="L9" s="1">
        <v>25</v>
      </c>
      <c r="M9" s="1">
        <v>20</v>
      </c>
      <c r="N9" s="1">
        <v>18</v>
      </c>
      <c r="O9" s="1">
        <v>36</v>
      </c>
      <c r="P9" s="1">
        <v>20</v>
      </c>
      <c r="Q9" s="1">
        <f t="shared" si="0"/>
        <v>225</v>
      </c>
    </row>
    <row r="10" spans="1:17" ht="15" x14ac:dyDescent="0.2">
      <c r="A10" s="1">
        <v>30010001</v>
      </c>
      <c r="B10" s="1" t="s">
        <v>15</v>
      </c>
      <c r="C10" s="1">
        <v>300</v>
      </c>
      <c r="D10" s="21">
        <v>205</v>
      </c>
      <c r="E10" s="22">
        <v>265</v>
      </c>
      <c r="F10" s="23">
        <v>18</v>
      </c>
      <c r="G10" s="1">
        <v>20</v>
      </c>
      <c r="H10" s="1">
        <v>20</v>
      </c>
      <c r="I10" s="1">
        <v>25</v>
      </c>
      <c r="J10" s="1">
        <v>10</v>
      </c>
      <c r="K10" s="1">
        <v>26</v>
      </c>
      <c r="L10" s="1">
        <v>28</v>
      </c>
      <c r="M10" s="1">
        <v>40</v>
      </c>
      <c r="N10" s="1">
        <v>15</v>
      </c>
      <c r="O10" s="1">
        <v>18</v>
      </c>
      <c r="P10" s="1">
        <v>25</v>
      </c>
      <c r="Q10" s="1">
        <f t="shared" si="0"/>
        <v>245</v>
      </c>
    </row>
    <row r="11" spans="1:17" ht="15" x14ac:dyDescent="0.2">
      <c r="A11" s="1">
        <v>30020000</v>
      </c>
      <c r="B11" s="1" t="s">
        <v>16</v>
      </c>
      <c r="C11" s="1">
        <v>300</v>
      </c>
      <c r="D11" s="21">
        <v>460</v>
      </c>
      <c r="F11" s="23">
        <v>20</v>
      </c>
      <c r="G11" s="1">
        <v>15</v>
      </c>
      <c r="H11" s="1">
        <v>15</v>
      </c>
      <c r="I11" s="1">
        <v>15</v>
      </c>
      <c r="J11" s="1">
        <v>20</v>
      </c>
      <c r="K11" s="1">
        <v>20</v>
      </c>
      <c r="L11" s="1">
        <v>20</v>
      </c>
      <c r="M11" s="1">
        <v>20</v>
      </c>
      <c r="N11" s="1">
        <v>15</v>
      </c>
      <c r="O11" s="1">
        <v>15</v>
      </c>
      <c r="P11" s="1">
        <v>15</v>
      </c>
      <c r="Q11" s="1">
        <f t="shared" si="0"/>
        <v>190</v>
      </c>
    </row>
    <row r="12" spans="1:17" ht="15" x14ac:dyDescent="0.2">
      <c r="A12" s="1">
        <v>30020001</v>
      </c>
      <c r="B12" s="1" t="s">
        <v>17</v>
      </c>
      <c r="C12" s="1">
        <v>300</v>
      </c>
      <c r="D12" s="21">
        <v>470</v>
      </c>
      <c r="F12" s="23">
        <v>25</v>
      </c>
      <c r="G12" s="1">
        <v>20</v>
      </c>
      <c r="H12" s="1">
        <v>25</v>
      </c>
      <c r="I12" s="1">
        <v>25</v>
      </c>
      <c r="J12" s="1">
        <v>25</v>
      </c>
      <c r="K12" s="1">
        <v>20</v>
      </c>
      <c r="L12" s="1">
        <v>20</v>
      </c>
      <c r="M12" s="1">
        <v>25</v>
      </c>
      <c r="N12" s="1">
        <v>25</v>
      </c>
      <c r="O12" s="1">
        <v>20</v>
      </c>
      <c r="P12" s="1">
        <v>25</v>
      </c>
      <c r="Q12" s="1">
        <f t="shared" si="0"/>
        <v>255</v>
      </c>
    </row>
    <row r="13" spans="1:17" ht="15" x14ac:dyDescent="0.2">
      <c r="A13" s="1">
        <v>30020002</v>
      </c>
      <c r="B13" s="1" t="s">
        <v>18</v>
      </c>
      <c r="C13" s="1">
        <v>300</v>
      </c>
      <c r="D13" s="29">
        <v>240</v>
      </c>
      <c r="F13" s="23">
        <v>30</v>
      </c>
      <c r="G13" s="1">
        <v>32</v>
      </c>
      <c r="H13" s="1">
        <v>30</v>
      </c>
      <c r="I13" s="1">
        <v>30</v>
      </c>
      <c r="J13" s="1">
        <v>30</v>
      </c>
      <c r="K13" s="1">
        <v>35</v>
      </c>
      <c r="L13" s="1">
        <v>25</v>
      </c>
      <c r="M13" s="1">
        <v>15</v>
      </c>
      <c r="N13" s="1">
        <v>35</v>
      </c>
      <c r="O13" s="1">
        <v>40</v>
      </c>
      <c r="P13" s="1">
        <v>60</v>
      </c>
      <c r="Q13" s="1">
        <f t="shared" si="0"/>
        <v>362</v>
      </c>
    </row>
    <row r="14" spans="1:17" ht="15" x14ac:dyDescent="0.25">
      <c r="A14" s="1">
        <v>30030000</v>
      </c>
      <c r="B14" s="1" t="s">
        <v>19</v>
      </c>
      <c r="C14" s="1">
        <v>300</v>
      </c>
      <c r="D14" s="20">
        <v>295</v>
      </c>
      <c r="F14" s="23">
        <v>25</v>
      </c>
      <c r="G14" s="1">
        <v>20</v>
      </c>
      <c r="H14" s="1">
        <v>25</v>
      </c>
      <c r="I14" s="1">
        <v>20</v>
      </c>
      <c r="J14" s="1">
        <v>25</v>
      </c>
      <c r="K14" s="1">
        <v>30</v>
      </c>
      <c r="L14" s="1">
        <v>30</v>
      </c>
      <c r="M14" s="1">
        <v>30</v>
      </c>
      <c r="N14" s="1">
        <v>25</v>
      </c>
      <c r="O14" s="1">
        <v>20</v>
      </c>
      <c r="P14" s="1">
        <v>40</v>
      </c>
      <c r="Q14" s="1">
        <f t="shared" si="0"/>
        <v>290</v>
      </c>
    </row>
    <row r="15" spans="1:17" ht="15" x14ac:dyDescent="0.25">
      <c r="A15" s="1">
        <v>30030001</v>
      </c>
      <c r="B15" s="1" t="s">
        <v>20</v>
      </c>
      <c r="C15" s="1">
        <v>300</v>
      </c>
      <c r="D15" s="20">
        <v>315</v>
      </c>
      <c r="F15" s="23">
        <v>25</v>
      </c>
      <c r="G15" s="1">
        <v>20</v>
      </c>
      <c r="H15" s="1">
        <v>25</v>
      </c>
      <c r="I15" s="1">
        <v>25</v>
      </c>
      <c r="J15" s="1">
        <v>20</v>
      </c>
      <c r="K15" s="1">
        <v>35</v>
      </c>
      <c r="L15" s="1">
        <v>40</v>
      </c>
      <c r="M15" s="1">
        <v>40</v>
      </c>
      <c r="N15" s="1">
        <v>30</v>
      </c>
      <c r="O15" s="1">
        <v>30</v>
      </c>
      <c r="P15" s="1">
        <v>50</v>
      </c>
      <c r="Q15" s="1">
        <f t="shared" si="0"/>
        <v>340</v>
      </c>
    </row>
    <row r="16" spans="1:17" ht="15" x14ac:dyDescent="0.25">
      <c r="A16" s="1">
        <v>30030002</v>
      </c>
      <c r="B16" s="1" t="s">
        <v>21</v>
      </c>
      <c r="C16" s="1">
        <v>300</v>
      </c>
      <c r="D16" s="20">
        <v>328.5</v>
      </c>
      <c r="F16" s="23">
        <v>20</v>
      </c>
      <c r="G16" s="1">
        <v>18</v>
      </c>
      <c r="H16" s="1">
        <v>18</v>
      </c>
      <c r="I16" s="1">
        <v>18</v>
      </c>
      <c r="J16" s="1">
        <v>20</v>
      </c>
      <c r="K16" s="1">
        <v>15</v>
      </c>
      <c r="L16" s="1">
        <v>14</v>
      </c>
      <c r="M16" s="1">
        <v>20</v>
      </c>
      <c r="N16" s="1">
        <v>22</v>
      </c>
      <c r="O16" s="1">
        <v>25</v>
      </c>
      <c r="P16" s="1">
        <v>30</v>
      </c>
      <c r="Q16" s="1">
        <f t="shared" si="0"/>
        <v>220</v>
      </c>
    </row>
    <row r="17" spans="1:17" ht="15" x14ac:dyDescent="0.25">
      <c r="A17" s="1">
        <v>30040000</v>
      </c>
      <c r="B17" s="1" t="s">
        <v>22</v>
      </c>
      <c r="C17" s="1">
        <v>300</v>
      </c>
      <c r="D17" s="20">
        <v>352.63</v>
      </c>
      <c r="F17" s="23">
        <v>10</v>
      </c>
      <c r="G17" s="1">
        <v>22</v>
      </c>
      <c r="H17" s="1">
        <v>25</v>
      </c>
      <c r="I17" s="1">
        <v>15</v>
      </c>
      <c r="J17" s="1">
        <v>18</v>
      </c>
      <c r="K17" s="1">
        <v>20</v>
      </c>
      <c r="L17" s="1">
        <v>20</v>
      </c>
      <c r="M17" s="1">
        <v>25</v>
      </c>
      <c r="N17" s="1">
        <v>25</v>
      </c>
      <c r="O17" s="1">
        <v>20</v>
      </c>
      <c r="P17" s="1">
        <v>35</v>
      </c>
      <c r="Q17" s="1">
        <f t="shared" si="0"/>
        <v>235</v>
      </c>
    </row>
    <row r="18" spans="1:17" ht="15" x14ac:dyDescent="0.2">
      <c r="A18" s="1">
        <v>40010000</v>
      </c>
      <c r="B18" s="1" t="s">
        <v>75</v>
      </c>
      <c r="C18" s="1">
        <v>400</v>
      </c>
      <c r="D18" s="21">
        <v>85</v>
      </c>
      <c r="F18" s="23">
        <v>60</v>
      </c>
      <c r="G18" s="1">
        <v>65</v>
      </c>
      <c r="H18" s="1">
        <v>60</v>
      </c>
      <c r="I18" s="1">
        <v>55</v>
      </c>
      <c r="J18" s="1">
        <v>50</v>
      </c>
      <c r="K18" s="1">
        <v>45</v>
      </c>
      <c r="L18" s="1">
        <v>40</v>
      </c>
      <c r="M18" s="1">
        <v>35</v>
      </c>
      <c r="N18" s="1">
        <v>50</v>
      </c>
      <c r="O18" s="1">
        <v>40</v>
      </c>
      <c r="P18" s="1">
        <v>30</v>
      </c>
      <c r="Q18" s="1">
        <f t="shared" si="0"/>
        <v>530</v>
      </c>
    </row>
    <row r="19" spans="1:17" ht="15" x14ac:dyDescent="0.2">
      <c r="A19" s="1">
        <v>40010001</v>
      </c>
      <c r="B19" s="1" t="s">
        <v>76</v>
      </c>
      <c r="C19" s="1">
        <v>400</v>
      </c>
      <c r="D19" s="21">
        <v>95</v>
      </c>
      <c r="F19" s="23">
        <v>50</v>
      </c>
      <c r="G19" s="1">
        <v>55</v>
      </c>
      <c r="H19" s="1">
        <v>60</v>
      </c>
      <c r="I19" s="1">
        <v>45</v>
      </c>
      <c r="J19" s="1">
        <v>50</v>
      </c>
      <c r="K19" s="1">
        <v>55</v>
      </c>
      <c r="L19" s="1">
        <v>50</v>
      </c>
      <c r="M19" s="1">
        <v>45</v>
      </c>
      <c r="N19" s="1">
        <v>40</v>
      </c>
      <c r="O19" s="1">
        <v>55</v>
      </c>
      <c r="P19" s="1">
        <v>60</v>
      </c>
      <c r="Q19" s="1">
        <f t="shared" si="0"/>
        <v>565</v>
      </c>
    </row>
    <row r="20" spans="1:17" ht="15" x14ac:dyDescent="0.2">
      <c r="A20" s="1">
        <v>40010002</v>
      </c>
      <c r="B20" s="1" t="s">
        <v>77</v>
      </c>
      <c r="C20" s="1">
        <v>400</v>
      </c>
      <c r="D20" s="21">
        <v>105</v>
      </c>
      <c r="F20" s="23">
        <v>80</v>
      </c>
      <c r="G20" s="1">
        <v>75</v>
      </c>
      <c r="H20" s="1">
        <v>70</v>
      </c>
      <c r="I20" s="1">
        <v>70</v>
      </c>
      <c r="J20" s="1">
        <v>70</v>
      </c>
      <c r="K20" s="1">
        <v>75</v>
      </c>
      <c r="L20" s="1">
        <v>75</v>
      </c>
      <c r="M20" s="1">
        <v>70</v>
      </c>
      <c r="N20" s="1">
        <v>65</v>
      </c>
      <c r="O20" s="1">
        <v>70</v>
      </c>
      <c r="P20" s="1">
        <v>80</v>
      </c>
      <c r="Q20" s="1">
        <f t="shared" si="0"/>
        <v>800</v>
      </c>
    </row>
    <row r="21" spans="1:17" ht="15" x14ac:dyDescent="0.2">
      <c r="A21" s="1">
        <v>40020000</v>
      </c>
      <c r="B21" s="1" t="s">
        <v>78</v>
      </c>
      <c r="C21" s="1">
        <v>400</v>
      </c>
      <c r="D21" s="21">
        <v>220</v>
      </c>
      <c r="F21" s="23">
        <v>80</v>
      </c>
      <c r="G21" s="1">
        <v>75</v>
      </c>
      <c r="H21" s="1">
        <v>75</v>
      </c>
      <c r="I21" s="1">
        <v>70</v>
      </c>
      <c r="J21" s="1">
        <v>70</v>
      </c>
      <c r="K21" s="1">
        <v>75</v>
      </c>
      <c r="L21" s="1">
        <v>80</v>
      </c>
      <c r="M21" s="1">
        <v>80</v>
      </c>
      <c r="N21" s="1">
        <v>75</v>
      </c>
      <c r="O21" s="1">
        <v>75</v>
      </c>
      <c r="P21" s="1">
        <v>80</v>
      </c>
      <c r="Q21" s="1">
        <f t="shared" si="0"/>
        <v>835</v>
      </c>
    </row>
    <row r="22" spans="1:17" ht="15" x14ac:dyDescent="0.2">
      <c r="A22" s="1">
        <v>40020001</v>
      </c>
      <c r="B22" s="1" t="s">
        <v>79</v>
      </c>
      <c r="C22" s="1">
        <v>400</v>
      </c>
      <c r="D22" s="21">
        <v>250</v>
      </c>
      <c r="F22" s="23">
        <v>90</v>
      </c>
      <c r="G22" s="1">
        <v>85</v>
      </c>
      <c r="H22" s="1">
        <v>85</v>
      </c>
      <c r="I22" s="1">
        <v>85</v>
      </c>
      <c r="J22" s="1">
        <v>90</v>
      </c>
      <c r="K22" s="1">
        <v>90</v>
      </c>
      <c r="L22" s="1">
        <v>85</v>
      </c>
      <c r="M22" s="1">
        <v>85</v>
      </c>
      <c r="N22" s="1">
        <v>80</v>
      </c>
      <c r="O22" s="1">
        <v>75</v>
      </c>
      <c r="P22" s="1">
        <v>90</v>
      </c>
      <c r="Q22" s="1">
        <f t="shared" si="0"/>
        <v>940</v>
      </c>
    </row>
    <row r="23" spans="1:17" ht="15" x14ac:dyDescent="0.2">
      <c r="A23" s="1">
        <v>50010000</v>
      </c>
      <c r="B23" s="1" t="s">
        <v>24</v>
      </c>
      <c r="C23" s="1">
        <v>500</v>
      </c>
      <c r="D23" s="21">
        <v>1.2</v>
      </c>
      <c r="F23" s="23">
        <v>160</v>
      </c>
      <c r="G23" s="1">
        <v>150</v>
      </c>
      <c r="H23" s="1">
        <v>160</v>
      </c>
      <c r="I23" s="1">
        <v>160</v>
      </c>
      <c r="J23" s="1">
        <v>160</v>
      </c>
      <c r="K23" s="1">
        <v>160</v>
      </c>
      <c r="L23" s="1">
        <v>150</v>
      </c>
      <c r="M23" s="1">
        <v>150</v>
      </c>
      <c r="N23" s="1">
        <v>155</v>
      </c>
      <c r="O23" s="1">
        <v>160</v>
      </c>
      <c r="P23" s="1">
        <v>180</v>
      </c>
      <c r="Q23" s="1">
        <f t="shared" si="0"/>
        <v>1745</v>
      </c>
    </row>
    <row r="24" spans="1:17" ht="15" x14ac:dyDescent="0.2">
      <c r="A24" s="1">
        <v>50010001</v>
      </c>
      <c r="B24" s="1" t="s">
        <v>25</v>
      </c>
      <c r="C24" s="1">
        <v>500</v>
      </c>
      <c r="D24" s="21">
        <v>1</v>
      </c>
      <c r="F24" s="23">
        <v>170</v>
      </c>
      <c r="G24" s="1">
        <v>165</v>
      </c>
      <c r="H24" s="1">
        <v>165</v>
      </c>
      <c r="I24" s="1">
        <v>165</v>
      </c>
      <c r="J24" s="1">
        <v>170</v>
      </c>
      <c r="K24" s="1">
        <v>170</v>
      </c>
      <c r="L24" s="1">
        <v>180</v>
      </c>
      <c r="M24" s="1">
        <v>180</v>
      </c>
      <c r="N24" s="1">
        <v>180</v>
      </c>
      <c r="O24" s="1">
        <v>170</v>
      </c>
      <c r="P24" s="1">
        <v>180</v>
      </c>
      <c r="Q24" s="1">
        <f t="shared" si="0"/>
        <v>1895</v>
      </c>
    </row>
    <row r="25" spans="1:17" ht="15" x14ac:dyDescent="0.2">
      <c r="A25" s="1">
        <v>50020000</v>
      </c>
      <c r="B25" s="1" t="s">
        <v>26</v>
      </c>
      <c r="C25" s="1">
        <v>500</v>
      </c>
      <c r="D25" s="21">
        <v>30.2</v>
      </c>
      <c r="F25" s="23">
        <v>50</v>
      </c>
      <c r="G25" s="1">
        <v>65</v>
      </c>
      <c r="H25" s="1">
        <v>85</v>
      </c>
      <c r="I25" s="1">
        <v>45</v>
      </c>
      <c r="J25" s="1">
        <v>65</v>
      </c>
      <c r="K25" s="1">
        <v>80</v>
      </c>
      <c r="L25" s="1">
        <v>50</v>
      </c>
      <c r="M25" s="1">
        <v>45</v>
      </c>
      <c r="N25" s="1">
        <v>45</v>
      </c>
      <c r="O25" s="1">
        <v>45</v>
      </c>
      <c r="P25" s="1">
        <v>60</v>
      </c>
      <c r="Q25" s="1">
        <f t="shared" si="0"/>
        <v>635</v>
      </c>
    </row>
    <row r="26" spans="1:17" ht="15" x14ac:dyDescent="0.2">
      <c r="A26" s="1">
        <v>50020001</v>
      </c>
      <c r="B26" s="1" t="s">
        <v>27</v>
      </c>
      <c r="C26" s="1">
        <v>500</v>
      </c>
      <c r="D26" s="21">
        <v>40.1</v>
      </c>
      <c r="F26" s="23">
        <v>45</v>
      </c>
      <c r="G26" s="1">
        <v>60</v>
      </c>
      <c r="H26" s="1">
        <v>80</v>
      </c>
      <c r="I26" s="1">
        <v>50</v>
      </c>
      <c r="J26" s="1">
        <v>60</v>
      </c>
      <c r="K26" s="1">
        <v>75</v>
      </c>
      <c r="L26" s="1">
        <v>75</v>
      </c>
      <c r="M26" s="1">
        <v>50</v>
      </c>
      <c r="N26" s="1">
        <v>50</v>
      </c>
      <c r="O26" s="1">
        <v>50</v>
      </c>
      <c r="P26" s="1">
        <v>70</v>
      </c>
      <c r="Q26" s="1">
        <f t="shared" si="0"/>
        <v>665</v>
      </c>
    </row>
    <row r="27" spans="1:17" ht="15" x14ac:dyDescent="0.25">
      <c r="A27" s="1">
        <v>50030000</v>
      </c>
      <c r="B27" s="1" t="s">
        <v>28</v>
      </c>
      <c r="C27" s="1">
        <v>500</v>
      </c>
      <c r="D27" s="21">
        <v>45</v>
      </c>
      <c r="E27" s="20"/>
      <c r="F27" s="23">
        <v>80</v>
      </c>
      <c r="G27" s="1">
        <v>75</v>
      </c>
      <c r="H27" s="1">
        <v>75</v>
      </c>
      <c r="I27" s="1">
        <v>75</v>
      </c>
      <c r="J27" s="1">
        <v>75</v>
      </c>
      <c r="K27" s="1">
        <v>75</v>
      </c>
      <c r="L27" s="1">
        <v>80</v>
      </c>
      <c r="M27" s="1">
        <v>70</v>
      </c>
      <c r="N27" s="1">
        <v>75</v>
      </c>
      <c r="O27" s="1">
        <v>75</v>
      </c>
      <c r="P27" s="1">
        <v>90</v>
      </c>
      <c r="Q27" s="1">
        <f t="shared" si="0"/>
        <v>845</v>
      </c>
    </row>
    <row r="28" spans="1:17" ht="15" x14ac:dyDescent="0.25">
      <c r="A28" s="1">
        <v>50030001</v>
      </c>
      <c r="B28" s="1" t="s">
        <v>29</v>
      </c>
      <c r="C28" s="1">
        <v>500</v>
      </c>
      <c r="D28" s="21">
        <v>55</v>
      </c>
      <c r="E28" s="20"/>
      <c r="F28" s="23">
        <v>85</v>
      </c>
      <c r="G28" s="1">
        <v>85</v>
      </c>
      <c r="H28" s="1">
        <v>85</v>
      </c>
      <c r="I28" s="1">
        <v>85</v>
      </c>
      <c r="J28" s="1">
        <v>80</v>
      </c>
      <c r="K28" s="1">
        <v>80</v>
      </c>
      <c r="L28" s="1">
        <v>80</v>
      </c>
      <c r="M28" s="1">
        <v>75</v>
      </c>
      <c r="N28" s="1">
        <v>70</v>
      </c>
      <c r="O28" s="1">
        <v>80</v>
      </c>
      <c r="P28" s="1">
        <v>85</v>
      </c>
      <c r="Q28" s="1">
        <f t="shared" si="0"/>
        <v>890</v>
      </c>
    </row>
    <row r="29" spans="1:17" ht="15" x14ac:dyDescent="0.25">
      <c r="A29" s="1">
        <v>50030002</v>
      </c>
      <c r="B29" s="1" t="s">
        <v>30</v>
      </c>
      <c r="C29" s="1">
        <v>500</v>
      </c>
      <c r="D29" s="21">
        <v>60</v>
      </c>
      <c r="E29" s="20"/>
      <c r="F29" s="23">
        <v>60</v>
      </c>
      <c r="G29" s="1">
        <v>55</v>
      </c>
      <c r="H29" s="1">
        <v>55</v>
      </c>
      <c r="I29" s="1">
        <v>60</v>
      </c>
      <c r="J29" s="1">
        <v>60</v>
      </c>
      <c r="K29" s="1">
        <v>55</v>
      </c>
      <c r="L29" s="1">
        <v>60</v>
      </c>
      <c r="M29" s="1">
        <v>65</v>
      </c>
      <c r="N29" s="1">
        <v>65</v>
      </c>
      <c r="O29" s="1">
        <v>70</v>
      </c>
      <c r="P29" s="1">
        <v>70</v>
      </c>
      <c r="Q29" s="1">
        <f t="shared" si="0"/>
        <v>675</v>
      </c>
    </row>
    <row r="30" spans="1:17" ht="15" x14ac:dyDescent="0.25">
      <c r="A30" s="1">
        <v>50040000</v>
      </c>
      <c r="B30" s="1" t="s">
        <v>31</v>
      </c>
      <c r="C30" s="1">
        <v>500</v>
      </c>
      <c r="D30" s="21">
        <v>8.5</v>
      </c>
      <c r="E30" s="20"/>
      <c r="F30" s="23">
        <v>150</v>
      </c>
      <c r="G30" s="1">
        <v>140</v>
      </c>
      <c r="H30" s="1">
        <v>140</v>
      </c>
      <c r="I30" s="1">
        <v>140</v>
      </c>
      <c r="J30" s="1">
        <v>135</v>
      </c>
      <c r="K30" s="1">
        <v>130</v>
      </c>
      <c r="L30" s="1">
        <v>150</v>
      </c>
      <c r="M30" s="1">
        <v>145</v>
      </c>
      <c r="N30" s="1">
        <v>150</v>
      </c>
      <c r="O30" s="1">
        <v>140</v>
      </c>
      <c r="P30" s="1">
        <v>135</v>
      </c>
      <c r="Q30" s="1">
        <f t="shared" si="0"/>
        <v>1555</v>
      </c>
    </row>
    <row r="31" spans="1:17" ht="15" x14ac:dyDescent="0.25">
      <c r="A31" s="1">
        <v>50050000</v>
      </c>
      <c r="B31" s="1" t="s">
        <v>32</v>
      </c>
      <c r="C31" s="1">
        <v>500</v>
      </c>
      <c r="D31" s="21">
        <v>45</v>
      </c>
      <c r="E31" s="20"/>
      <c r="F31" s="23">
        <v>85</v>
      </c>
      <c r="G31" s="1">
        <v>85</v>
      </c>
      <c r="H31" s="1">
        <v>90</v>
      </c>
      <c r="I31" s="1">
        <v>90</v>
      </c>
      <c r="J31" s="1">
        <v>85</v>
      </c>
      <c r="K31" s="1">
        <v>85</v>
      </c>
      <c r="L31" s="1">
        <v>85</v>
      </c>
      <c r="M31" s="1">
        <v>90</v>
      </c>
      <c r="N31" s="1">
        <v>90</v>
      </c>
      <c r="O31" s="1">
        <v>90</v>
      </c>
      <c r="P31" s="1">
        <v>85</v>
      </c>
      <c r="Q31" s="1">
        <f t="shared" si="0"/>
        <v>960</v>
      </c>
    </row>
    <row r="32" spans="1:17" ht="15" x14ac:dyDescent="0.25">
      <c r="A32" s="1">
        <v>50050001</v>
      </c>
      <c r="B32" s="1" t="s">
        <v>33</v>
      </c>
      <c r="C32" s="1">
        <v>500</v>
      </c>
      <c r="D32" s="21">
        <v>50</v>
      </c>
      <c r="E32" s="20"/>
      <c r="F32" s="23">
        <v>70</v>
      </c>
      <c r="G32" s="1">
        <v>75</v>
      </c>
      <c r="H32" s="1">
        <v>75</v>
      </c>
      <c r="I32" s="1">
        <v>70</v>
      </c>
      <c r="J32" s="1">
        <v>70</v>
      </c>
      <c r="K32" s="1">
        <v>70</v>
      </c>
      <c r="L32" s="1">
        <v>75</v>
      </c>
      <c r="M32" s="1">
        <v>80</v>
      </c>
      <c r="N32" s="1">
        <v>80</v>
      </c>
      <c r="O32" s="1">
        <v>70</v>
      </c>
      <c r="P32" s="1">
        <v>75</v>
      </c>
      <c r="Q32" s="1">
        <f t="shared" si="0"/>
        <v>810</v>
      </c>
    </row>
    <row r="33" spans="1:17" ht="15" x14ac:dyDescent="0.25">
      <c r="A33" s="1">
        <v>50050500</v>
      </c>
      <c r="B33" s="1" t="s">
        <v>34</v>
      </c>
      <c r="C33" s="1">
        <v>500</v>
      </c>
      <c r="D33" s="21">
        <v>40</v>
      </c>
      <c r="E33" s="20"/>
      <c r="F33" s="23">
        <v>90</v>
      </c>
      <c r="G33" s="1">
        <v>95</v>
      </c>
      <c r="H33" s="1">
        <v>95</v>
      </c>
      <c r="I33" s="1">
        <v>100</v>
      </c>
      <c r="J33" s="1">
        <v>105</v>
      </c>
      <c r="K33" s="1">
        <v>95</v>
      </c>
      <c r="L33" s="1">
        <v>90</v>
      </c>
      <c r="M33" s="1">
        <v>90</v>
      </c>
      <c r="N33" s="1">
        <v>90</v>
      </c>
      <c r="O33" s="1">
        <v>85</v>
      </c>
      <c r="P33" s="1">
        <v>90</v>
      </c>
      <c r="Q33" s="1">
        <f t="shared" si="0"/>
        <v>1025</v>
      </c>
    </row>
    <row r="34" spans="1:17" ht="15" x14ac:dyDescent="0.25">
      <c r="A34" s="1">
        <v>50050501</v>
      </c>
      <c r="B34" s="1" t="s">
        <v>35</v>
      </c>
      <c r="C34" s="1">
        <v>500</v>
      </c>
      <c r="D34" s="21">
        <v>45</v>
      </c>
      <c r="E34" s="20"/>
      <c r="F34" s="23">
        <v>100</v>
      </c>
      <c r="G34" s="1">
        <v>105</v>
      </c>
      <c r="H34" s="1">
        <v>105</v>
      </c>
      <c r="I34" s="1">
        <v>100</v>
      </c>
      <c r="J34" s="1">
        <v>100</v>
      </c>
      <c r="K34" s="1">
        <v>105</v>
      </c>
      <c r="L34" s="1">
        <v>95</v>
      </c>
      <c r="M34" s="1">
        <v>95</v>
      </c>
      <c r="N34" s="1">
        <v>100</v>
      </c>
      <c r="O34" s="1">
        <v>95</v>
      </c>
      <c r="P34" s="1">
        <v>90</v>
      </c>
      <c r="Q34" s="1">
        <f t="shared" si="0"/>
        <v>1090</v>
      </c>
    </row>
    <row r="35" spans="1:17" ht="15" x14ac:dyDescent="0.25">
      <c r="A35" s="1">
        <v>50050600</v>
      </c>
      <c r="B35" s="1" t="s">
        <v>36</v>
      </c>
      <c r="C35" s="1">
        <v>500</v>
      </c>
      <c r="D35" s="21">
        <v>15</v>
      </c>
      <c r="E35" s="20"/>
      <c r="F35" s="23">
        <v>125</v>
      </c>
      <c r="G35" s="1">
        <v>125</v>
      </c>
      <c r="H35" s="1">
        <v>115</v>
      </c>
      <c r="I35" s="1">
        <v>105</v>
      </c>
      <c r="J35" s="1">
        <v>120</v>
      </c>
      <c r="K35" s="1">
        <v>120</v>
      </c>
      <c r="L35" s="1">
        <v>105</v>
      </c>
      <c r="M35" s="1">
        <v>100</v>
      </c>
      <c r="N35" s="1">
        <v>105</v>
      </c>
      <c r="O35" s="1">
        <v>120</v>
      </c>
      <c r="P35" s="1">
        <v>125</v>
      </c>
      <c r="Q35" s="1">
        <f t="shared" si="0"/>
        <v>1265</v>
      </c>
    </row>
    <row r="36" spans="1:17" ht="15" x14ac:dyDescent="0.25">
      <c r="A36" s="1">
        <v>50060000</v>
      </c>
      <c r="B36" s="1" t="s">
        <v>37</v>
      </c>
      <c r="C36" s="1">
        <v>500</v>
      </c>
      <c r="D36" s="21">
        <v>25</v>
      </c>
      <c r="E36" s="20"/>
      <c r="F36" s="23">
        <v>120</v>
      </c>
      <c r="G36" s="1">
        <v>100</v>
      </c>
      <c r="H36" s="1">
        <v>110</v>
      </c>
      <c r="I36" s="1">
        <v>110</v>
      </c>
      <c r="J36" s="1">
        <v>110</v>
      </c>
      <c r="K36" s="1">
        <v>115</v>
      </c>
      <c r="L36" s="1">
        <v>120</v>
      </c>
      <c r="M36" s="1">
        <v>120</v>
      </c>
      <c r="N36" s="1">
        <v>120</v>
      </c>
      <c r="O36" s="1">
        <v>115</v>
      </c>
      <c r="P36" s="1">
        <v>100</v>
      </c>
      <c r="Q36" s="1">
        <f t="shared" si="0"/>
        <v>1240</v>
      </c>
    </row>
    <row r="37" spans="1:17" ht="15" x14ac:dyDescent="0.25">
      <c r="A37" s="1">
        <v>50060001</v>
      </c>
      <c r="B37" s="1" t="s">
        <v>38</v>
      </c>
      <c r="C37" s="1">
        <v>500</v>
      </c>
      <c r="D37" s="21">
        <v>28</v>
      </c>
      <c r="E37" s="20"/>
      <c r="F37" s="23">
        <v>85</v>
      </c>
      <c r="G37" s="1">
        <v>80</v>
      </c>
      <c r="H37" s="1">
        <v>80</v>
      </c>
      <c r="I37" s="1">
        <v>95</v>
      </c>
      <c r="J37" s="1">
        <v>90</v>
      </c>
      <c r="K37" s="1">
        <v>100</v>
      </c>
      <c r="L37" s="1">
        <v>105</v>
      </c>
      <c r="M37" s="1">
        <v>105</v>
      </c>
      <c r="N37" s="1">
        <v>105</v>
      </c>
      <c r="O37" s="1">
        <v>110</v>
      </c>
      <c r="P37" s="1">
        <v>120</v>
      </c>
      <c r="Q37" s="1">
        <f t="shared" si="0"/>
        <v>1075</v>
      </c>
    </row>
    <row r="38" spans="1:17" ht="15" x14ac:dyDescent="0.25">
      <c r="A38" s="1">
        <v>50060500</v>
      </c>
      <c r="B38" s="1" t="s">
        <v>39</v>
      </c>
      <c r="C38" s="1">
        <v>500</v>
      </c>
      <c r="D38" s="21">
        <v>15</v>
      </c>
      <c r="E38" s="20"/>
      <c r="F38" s="23">
        <v>120</v>
      </c>
      <c r="G38" s="1">
        <v>125</v>
      </c>
      <c r="H38" s="1">
        <v>125</v>
      </c>
      <c r="I38" s="1">
        <v>125</v>
      </c>
      <c r="J38" s="1">
        <v>130</v>
      </c>
      <c r="K38" s="1">
        <v>140</v>
      </c>
      <c r="L38" s="1">
        <v>145</v>
      </c>
      <c r="M38" s="1">
        <v>145</v>
      </c>
      <c r="N38" s="1">
        <v>145</v>
      </c>
      <c r="O38" s="1">
        <v>150</v>
      </c>
      <c r="P38" s="1">
        <v>120</v>
      </c>
      <c r="Q38" s="1">
        <f t="shared" si="0"/>
        <v>1470</v>
      </c>
    </row>
    <row r="39" spans="1:17" ht="15" x14ac:dyDescent="0.25">
      <c r="A39" s="1">
        <v>50060501</v>
      </c>
      <c r="B39" s="1" t="s">
        <v>40</v>
      </c>
      <c r="C39" s="1">
        <v>500</v>
      </c>
      <c r="D39" s="21">
        <v>25</v>
      </c>
      <c r="E39" s="20"/>
      <c r="F39" s="23">
        <v>140</v>
      </c>
      <c r="G39" s="1">
        <v>140</v>
      </c>
      <c r="H39" s="1">
        <v>130</v>
      </c>
      <c r="I39" s="1">
        <v>130</v>
      </c>
      <c r="J39" s="1">
        <v>130</v>
      </c>
      <c r="K39" s="1">
        <v>130</v>
      </c>
      <c r="L39" s="1">
        <v>140</v>
      </c>
      <c r="M39" s="1">
        <v>140</v>
      </c>
      <c r="N39" s="1">
        <v>130</v>
      </c>
      <c r="O39" s="1">
        <v>140</v>
      </c>
      <c r="P39" s="1">
        <v>140</v>
      </c>
      <c r="Q39" s="1">
        <f t="shared" si="0"/>
        <v>1490</v>
      </c>
    </row>
    <row r="40" spans="1:17" ht="15" x14ac:dyDescent="0.25">
      <c r="A40" s="1">
        <v>50090500</v>
      </c>
      <c r="B40" s="1" t="s">
        <v>41</v>
      </c>
      <c r="C40" s="1">
        <v>500</v>
      </c>
      <c r="D40" s="21">
        <v>5</v>
      </c>
      <c r="E40" s="20"/>
      <c r="F40" s="23">
        <v>205</v>
      </c>
      <c r="G40" s="1">
        <v>200</v>
      </c>
      <c r="H40" s="1">
        <v>200</v>
      </c>
      <c r="I40" s="1">
        <v>190</v>
      </c>
      <c r="J40" s="1">
        <v>195</v>
      </c>
      <c r="K40" s="1">
        <v>195</v>
      </c>
      <c r="L40" s="1">
        <v>190</v>
      </c>
      <c r="M40" s="1">
        <v>200</v>
      </c>
      <c r="N40" s="1">
        <v>205</v>
      </c>
      <c r="O40" s="1">
        <v>195</v>
      </c>
      <c r="P40" s="1">
        <v>200</v>
      </c>
      <c r="Q40" s="1">
        <f t="shared" si="0"/>
        <v>2175</v>
      </c>
    </row>
    <row r="41" spans="1:17" ht="15" x14ac:dyDescent="0.25">
      <c r="A41" s="1">
        <v>50090600</v>
      </c>
      <c r="B41" s="1" t="s">
        <v>42</v>
      </c>
      <c r="C41" s="1">
        <v>500</v>
      </c>
      <c r="D41" s="21">
        <v>3</v>
      </c>
      <c r="E41" s="20"/>
      <c r="F41" s="23">
        <v>210</v>
      </c>
      <c r="G41" s="1">
        <v>210</v>
      </c>
      <c r="H41" s="1">
        <v>205</v>
      </c>
      <c r="I41" s="1">
        <v>205</v>
      </c>
      <c r="J41" s="1">
        <v>205</v>
      </c>
      <c r="K41" s="1">
        <v>210</v>
      </c>
      <c r="L41" s="1">
        <v>210</v>
      </c>
      <c r="M41" s="1">
        <v>200</v>
      </c>
      <c r="N41" s="1">
        <v>220</v>
      </c>
      <c r="O41" s="1">
        <v>225</v>
      </c>
      <c r="P41" s="1">
        <v>225</v>
      </c>
      <c r="Q41" s="1">
        <f t="shared" si="0"/>
        <v>2325</v>
      </c>
    </row>
    <row r="42" spans="1:17" ht="15" x14ac:dyDescent="0.2">
      <c r="A42" s="1">
        <v>60010000</v>
      </c>
      <c r="B42" s="1" t="s">
        <v>80</v>
      </c>
      <c r="C42" s="1">
        <v>600</v>
      </c>
      <c r="D42" s="21">
        <v>5.5</v>
      </c>
      <c r="E42" s="22">
        <v>7.5</v>
      </c>
      <c r="F42" s="23">
        <v>90</v>
      </c>
      <c r="G42" s="1">
        <v>85</v>
      </c>
      <c r="H42" s="1">
        <v>85</v>
      </c>
      <c r="I42" s="1">
        <v>85</v>
      </c>
      <c r="J42" s="1">
        <v>90</v>
      </c>
      <c r="K42" s="1">
        <v>95</v>
      </c>
      <c r="L42" s="1">
        <v>95</v>
      </c>
      <c r="M42" s="1">
        <v>95</v>
      </c>
      <c r="N42" s="1">
        <v>90</v>
      </c>
      <c r="O42" s="1">
        <v>90</v>
      </c>
      <c r="P42" s="1">
        <v>95</v>
      </c>
      <c r="Q42" s="1">
        <f t="shared" si="0"/>
        <v>995</v>
      </c>
    </row>
    <row r="43" spans="1:17" ht="15" x14ac:dyDescent="0.2">
      <c r="A43" s="1">
        <v>60010001</v>
      </c>
      <c r="B43" s="1" t="s">
        <v>81</v>
      </c>
      <c r="C43" s="1">
        <v>600</v>
      </c>
      <c r="D43" s="21">
        <v>5.8</v>
      </c>
      <c r="E43" s="22">
        <v>8.5</v>
      </c>
      <c r="F43" s="23">
        <v>105</v>
      </c>
      <c r="G43" s="1">
        <v>105</v>
      </c>
      <c r="H43" s="1">
        <v>105</v>
      </c>
      <c r="I43" s="1">
        <v>100</v>
      </c>
      <c r="J43" s="1">
        <v>100</v>
      </c>
      <c r="K43" s="1">
        <v>105</v>
      </c>
      <c r="L43" s="1">
        <v>105</v>
      </c>
      <c r="M43" s="1">
        <v>110</v>
      </c>
      <c r="N43" s="1">
        <v>105</v>
      </c>
      <c r="O43" s="1">
        <v>110</v>
      </c>
      <c r="P43" s="1">
        <v>115</v>
      </c>
      <c r="Q43" s="1">
        <f t="shared" si="0"/>
        <v>1165</v>
      </c>
    </row>
    <row r="44" spans="1:17" ht="15" x14ac:dyDescent="0.2">
      <c r="A44" s="1">
        <v>60010002</v>
      </c>
      <c r="B44" s="1" t="s">
        <v>82</v>
      </c>
      <c r="C44" s="1">
        <v>600</v>
      </c>
      <c r="D44" s="21">
        <v>6.2</v>
      </c>
      <c r="E44" s="22">
        <v>9.5</v>
      </c>
      <c r="F44" s="23">
        <v>85</v>
      </c>
      <c r="G44" s="1">
        <v>85</v>
      </c>
      <c r="H44" s="1">
        <v>90</v>
      </c>
      <c r="I44" s="1">
        <v>90</v>
      </c>
      <c r="J44" s="1">
        <v>90</v>
      </c>
      <c r="K44" s="1">
        <v>85</v>
      </c>
      <c r="L44" s="1">
        <v>80</v>
      </c>
      <c r="M44" s="1">
        <v>80</v>
      </c>
      <c r="N44" s="1">
        <v>80</v>
      </c>
      <c r="O44" s="1">
        <v>80</v>
      </c>
      <c r="P44" s="1">
        <v>75</v>
      </c>
      <c r="Q44" s="1">
        <f t="shared" si="0"/>
        <v>920</v>
      </c>
    </row>
    <row r="45" spans="1:17" ht="15" x14ac:dyDescent="0.2">
      <c r="A45" s="1">
        <v>60020000</v>
      </c>
      <c r="B45" s="1" t="s">
        <v>83</v>
      </c>
      <c r="C45" s="1">
        <v>600</v>
      </c>
      <c r="D45" s="21">
        <v>9</v>
      </c>
      <c r="E45" s="22">
        <v>12</v>
      </c>
      <c r="F45" s="23">
        <v>120</v>
      </c>
      <c r="G45" s="1">
        <v>120</v>
      </c>
      <c r="H45" s="1">
        <v>125</v>
      </c>
      <c r="I45" s="1">
        <v>125</v>
      </c>
      <c r="J45" s="1">
        <v>120</v>
      </c>
      <c r="K45" s="1">
        <v>125</v>
      </c>
      <c r="L45" s="1">
        <v>125</v>
      </c>
      <c r="M45" s="1">
        <v>120</v>
      </c>
      <c r="N45" s="1">
        <v>130</v>
      </c>
      <c r="O45" s="1">
        <v>130</v>
      </c>
      <c r="P45" s="1">
        <v>135</v>
      </c>
      <c r="Q45" s="1">
        <f t="shared" si="0"/>
        <v>1375</v>
      </c>
    </row>
    <row r="46" spans="1:17" ht="15" x14ac:dyDescent="0.2">
      <c r="A46" s="1">
        <v>60020001</v>
      </c>
      <c r="B46" s="1" t="s">
        <v>84</v>
      </c>
      <c r="C46" s="1">
        <v>600</v>
      </c>
      <c r="D46" s="21">
        <v>10</v>
      </c>
      <c r="E46" s="22">
        <v>15</v>
      </c>
      <c r="F46" s="23">
        <v>100</v>
      </c>
      <c r="G46" s="1">
        <v>105</v>
      </c>
      <c r="H46" s="1">
        <v>105</v>
      </c>
      <c r="I46" s="1">
        <v>100</v>
      </c>
      <c r="J46" s="1">
        <v>105</v>
      </c>
      <c r="K46" s="1">
        <v>100</v>
      </c>
      <c r="L46" s="1">
        <v>110</v>
      </c>
      <c r="M46" s="1">
        <v>110</v>
      </c>
      <c r="N46" s="1">
        <v>115</v>
      </c>
      <c r="O46" s="1">
        <v>100</v>
      </c>
      <c r="P46" s="1">
        <v>100</v>
      </c>
      <c r="Q46" s="1">
        <f t="shared" si="0"/>
        <v>1150</v>
      </c>
    </row>
    <row r="68" spans="1:1" x14ac:dyDescent="0.2">
      <c r="A68" s="4"/>
    </row>
    <row r="71" spans="1:1" x14ac:dyDescent="0.2">
      <c r="A71" s="2"/>
    </row>
    <row r="72" spans="1:1" x14ac:dyDescent="0.2">
      <c r="A72" s="2"/>
    </row>
    <row r="73" spans="1:1" x14ac:dyDescent="0.2">
      <c r="A73" s="2"/>
    </row>
    <row r="74" spans="1:1" x14ac:dyDescent="0.2">
      <c r="A74" s="2"/>
    </row>
    <row r="75" spans="1:1" x14ac:dyDescent="0.2">
      <c r="A75" s="2"/>
    </row>
    <row r="76" spans="1:1" x14ac:dyDescent="0.2">
      <c r="A76" s="2"/>
    </row>
    <row r="77" spans="1:1" x14ac:dyDescent="0.2">
      <c r="A77" s="2"/>
    </row>
    <row r="78" spans="1:1" x14ac:dyDescent="0.2">
      <c r="A78" s="2"/>
    </row>
    <row r="79" spans="1:1" x14ac:dyDescent="0.2">
      <c r="A79" s="2"/>
    </row>
    <row r="80" spans="1:1" x14ac:dyDescent="0.2">
      <c r="A80" s="2"/>
    </row>
    <row r="81" spans="1:4" x14ac:dyDescent="0.2">
      <c r="A81" s="2"/>
      <c r="D81" s="1"/>
    </row>
    <row r="82" spans="1:4" x14ac:dyDescent="0.2">
      <c r="A82" s="2"/>
      <c r="D82" s="1"/>
    </row>
    <row r="83" spans="1:4" x14ac:dyDescent="0.2">
      <c r="A83" s="2"/>
      <c r="D83" s="1"/>
    </row>
    <row r="84" spans="1:4" x14ac:dyDescent="0.2">
      <c r="A84" s="2"/>
      <c r="D84" s="1"/>
    </row>
    <row r="85" spans="1:4" x14ac:dyDescent="0.2">
      <c r="A85" s="2"/>
      <c r="D85" s="1"/>
    </row>
    <row r="86" spans="1:4" x14ac:dyDescent="0.2">
      <c r="A86" s="2"/>
      <c r="D86" s="1"/>
    </row>
    <row r="87" spans="1:4" x14ac:dyDescent="0.2">
      <c r="A87" s="2"/>
      <c r="D87" s="1"/>
    </row>
    <row r="88" spans="1:4" x14ac:dyDescent="0.2">
      <c r="A88" s="2"/>
      <c r="D88" s="1"/>
    </row>
    <row r="89" spans="1:4" x14ac:dyDescent="0.2">
      <c r="A89" s="2"/>
      <c r="D89" s="1"/>
    </row>
    <row r="90" spans="1:4" x14ac:dyDescent="0.2">
      <c r="A90" s="2"/>
      <c r="D90" s="1"/>
    </row>
    <row r="91" spans="1:4" x14ac:dyDescent="0.2">
      <c r="A91" s="2"/>
      <c r="D91" s="1"/>
    </row>
    <row r="92" spans="1:4" x14ac:dyDescent="0.2">
      <c r="A92" s="2"/>
      <c r="D92" s="1"/>
    </row>
    <row r="93" spans="1:4" x14ac:dyDescent="0.2">
      <c r="A93" s="2"/>
      <c r="D93" s="1"/>
    </row>
    <row r="94" spans="1:4" x14ac:dyDescent="0.2">
      <c r="A94" s="2"/>
      <c r="D94" s="1"/>
    </row>
    <row r="95" spans="1:4" x14ac:dyDescent="0.2">
      <c r="A95" s="2"/>
      <c r="D95" s="1"/>
    </row>
    <row r="96" spans="1:4" x14ac:dyDescent="0.2">
      <c r="A96" s="2"/>
      <c r="D96" s="1"/>
    </row>
    <row r="97" spans="1:4" x14ac:dyDescent="0.2">
      <c r="A97" s="2"/>
      <c r="D97" s="1"/>
    </row>
    <row r="98" spans="1:4" x14ac:dyDescent="0.2">
      <c r="A98" s="2"/>
      <c r="D98" s="1"/>
    </row>
    <row r="99" spans="1:4" x14ac:dyDescent="0.2">
      <c r="A99" s="2"/>
      <c r="D99" s="1"/>
    </row>
    <row r="100" spans="1:4" x14ac:dyDescent="0.2">
      <c r="A100" s="2"/>
      <c r="D100" s="1"/>
    </row>
    <row r="101" spans="1:4" x14ac:dyDescent="0.2">
      <c r="A101" s="2"/>
      <c r="D101" s="1"/>
    </row>
    <row r="102" spans="1:4" x14ac:dyDescent="0.2">
      <c r="A102" s="2"/>
      <c r="D102" s="1"/>
    </row>
    <row r="103" spans="1:4" x14ac:dyDescent="0.2">
      <c r="A103" s="2"/>
      <c r="D103" s="1"/>
    </row>
    <row r="104" spans="1:4" x14ac:dyDescent="0.2">
      <c r="A104" s="2"/>
      <c r="D104" s="1"/>
    </row>
    <row r="105" spans="1:4" x14ac:dyDescent="0.2">
      <c r="A105" s="2"/>
      <c r="D105" s="1"/>
    </row>
  </sheetData>
  <phoneticPr fontId="4" type="noConversion"/>
  <printOptions horizontalCentered="1" headings="1"/>
  <pageMargins left="0.19685039370078741" right="0.19685039370078741" top="0.19685039370078741" bottom="0.19685039370078741" header="0.31496062992125984" footer="0.31496062992125984"/>
  <pageSetup paperSize="9" scale="65" orientation="landscape" r:id="rId1"/>
  <headerFooter>
    <oddFooter>&amp;L&amp;F&amp;C&amp;A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11"/>
  <sheetViews>
    <sheetView zoomScaleNormal="100" workbookViewId="0">
      <selection activeCell="A8" sqref="A8"/>
    </sheetView>
  </sheetViews>
  <sheetFormatPr baseColWidth="10" defaultColWidth="11.42578125" defaultRowHeight="12.75" x14ac:dyDescent="0.2"/>
  <cols>
    <col min="1" max="1" width="11.42578125" style="1" customWidth="1"/>
    <col min="2" max="2" width="47.7109375" style="1" customWidth="1"/>
    <col min="3" max="16384" width="11.42578125" style="1"/>
  </cols>
  <sheetData>
    <row r="1" spans="1:2" ht="25.9" customHeight="1" x14ac:dyDescent="0.2">
      <c r="A1" s="1" t="s">
        <v>6</v>
      </c>
    </row>
    <row r="7" spans="1:2" x14ac:dyDescent="0.2">
      <c r="A7" s="14" t="s">
        <v>1</v>
      </c>
      <c r="B7" s="14" t="s">
        <v>56</v>
      </c>
    </row>
    <row r="8" spans="1:2" x14ac:dyDescent="0.2">
      <c r="A8" s="1">
        <v>10010000</v>
      </c>
      <c r="B8" s="1" t="s">
        <v>7</v>
      </c>
    </row>
    <row r="9" spans="1:2" x14ac:dyDescent="0.2">
      <c r="A9" s="1">
        <v>10010001</v>
      </c>
      <c r="B9" s="1" t="s">
        <v>8</v>
      </c>
    </row>
    <row r="10" spans="1:2" x14ac:dyDescent="0.2">
      <c r="A10" s="1">
        <v>10010002</v>
      </c>
      <c r="B10" s="1" t="s">
        <v>9</v>
      </c>
    </row>
    <row r="11" spans="1:2" x14ac:dyDescent="0.2">
      <c r="B11" s="5"/>
    </row>
  </sheetData>
  <sortState xmlns:xlrd2="http://schemas.microsoft.com/office/spreadsheetml/2017/richdata2" ref="A9:B11">
    <sortCondition ref="A9"/>
  </sortState>
  <printOptions horizontalCentered="1" headings="1"/>
  <pageMargins left="0.19685039370078741" right="0.19685039370078741" top="0.19685039370078741" bottom="0.19685039370078741" header="0.31496062992125984" footer="0.31496062992125984"/>
  <pageSetup paperSize="9" orientation="landscape" r:id="rId1"/>
  <headerFooter>
    <oddFooter>&amp;L&amp;F&amp;C&amp;A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20"/>
  <sheetViews>
    <sheetView zoomScaleNormal="100" workbookViewId="0">
      <selection activeCell="A8" sqref="A8"/>
    </sheetView>
  </sheetViews>
  <sheetFormatPr baseColWidth="10" defaultColWidth="11.42578125" defaultRowHeight="12.75" x14ac:dyDescent="0.2"/>
  <cols>
    <col min="1" max="1" width="11.42578125" style="1" customWidth="1"/>
    <col min="2" max="2" width="47.7109375" style="1" customWidth="1"/>
    <col min="3" max="16384" width="11.42578125" style="1"/>
  </cols>
  <sheetData>
    <row r="1" spans="1:2" ht="25.9" customHeight="1" x14ac:dyDescent="0.2">
      <c r="A1" s="1" t="s">
        <v>6</v>
      </c>
    </row>
    <row r="7" spans="1:2" x14ac:dyDescent="0.2">
      <c r="A7" s="14" t="s">
        <v>1</v>
      </c>
      <c r="B7" s="14" t="s">
        <v>56</v>
      </c>
    </row>
    <row r="8" spans="1:2" x14ac:dyDescent="0.2">
      <c r="A8" s="1">
        <v>20010000</v>
      </c>
      <c r="B8" s="1" t="s">
        <v>10</v>
      </c>
    </row>
    <row r="9" spans="1:2" x14ac:dyDescent="0.2">
      <c r="A9" s="1">
        <v>20010001</v>
      </c>
      <c r="B9" s="1" t="s">
        <v>11</v>
      </c>
    </row>
    <row r="10" spans="1:2" x14ac:dyDescent="0.2">
      <c r="A10" s="1">
        <v>20010002</v>
      </c>
      <c r="B10" s="1" t="s">
        <v>12</v>
      </c>
    </row>
    <row r="11" spans="1:2" x14ac:dyDescent="0.2">
      <c r="A11" s="1">
        <v>20010003</v>
      </c>
      <c r="B11" s="1" t="s">
        <v>13</v>
      </c>
    </row>
    <row r="20" spans="2:2" x14ac:dyDescent="0.2">
      <c r="B20" s="5"/>
    </row>
  </sheetData>
  <printOptions horizontalCentered="1" headings="1"/>
  <pageMargins left="0.19685039370078741" right="0.19685039370078741" top="0.19685039370078741" bottom="0.19685039370078741" header="0.31496062992125984" footer="0.31496062992125984"/>
  <pageSetup paperSize="9" orientation="landscape" r:id="rId1"/>
  <headerFooter>
    <oddFooter>&amp;L&amp;F&amp;C&amp;A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20"/>
  <sheetViews>
    <sheetView zoomScaleNormal="100" workbookViewId="0">
      <selection activeCell="B29" sqref="B29"/>
    </sheetView>
  </sheetViews>
  <sheetFormatPr baseColWidth="10" defaultColWidth="11.42578125" defaultRowHeight="12.75" x14ac:dyDescent="0.2"/>
  <cols>
    <col min="1" max="1" width="11.42578125" style="1" customWidth="1"/>
    <col min="2" max="2" width="47.7109375" style="1" customWidth="1"/>
    <col min="3" max="16384" width="11.42578125" style="1"/>
  </cols>
  <sheetData>
    <row r="1" spans="1:2" ht="25.9" customHeight="1" x14ac:dyDescent="0.2">
      <c r="A1" s="1" t="s">
        <v>6</v>
      </c>
    </row>
    <row r="7" spans="1:2" x14ac:dyDescent="0.2">
      <c r="A7" s="14" t="s">
        <v>1</v>
      </c>
      <c r="B7" s="14" t="s">
        <v>56</v>
      </c>
    </row>
    <row r="8" spans="1:2" x14ac:dyDescent="0.2">
      <c r="A8" s="1">
        <v>30010000</v>
      </c>
      <c r="B8" s="1" t="s">
        <v>14</v>
      </c>
    </row>
    <row r="9" spans="1:2" x14ac:dyDescent="0.2">
      <c r="A9" s="1">
        <v>30010001</v>
      </c>
      <c r="B9" s="1" t="s">
        <v>15</v>
      </c>
    </row>
    <row r="10" spans="1:2" x14ac:dyDescent="0.2">
      <c r="A10" s="1">
        <v>30020000</v>
      </c>
      <c r="B10" s="1" t="s">
        <v>16</v>
      </c>
    </row>
    <row r="11" spans="1:2" x14ac:dyDescent="0.2">
      <c r="A11" s="1">
        <v>30020001</v>
      </c>
      <c r="B11" s="1" t="s">
        <v>17</v>
      </c>
    </row>
    <row r="12" spans="1:2" x14ac:dyDescent="0.2">
      <c r="A12" s="1">
        <v>30020002</v>
      </c>
      <c r="B12" s="1" t="s">
        <v>18</v>
      </c>
    </row>
    <row r="13" spans="1:2" x14ac:dyDescent="0.2">
      <c r="A13" s="1">
        <v>30030000</v>
      </c>
      <c r="B13" s="1" t="s">
        <v>19</v>
      </c>
    </row>
    <row r="14" spans="1:2" x14ac:dyDescent="0.2">
      <c r="A14" s="1">
        <v>30030001</v>
      </c>
      <c r="B14" s="1" t="s">
        <v>20</v>
      </c>
    </row>
    <row r="15" spans="1:2" x14ac:dyDescent="0.2">
      <c r="A15" s="1">
        <v>30030002</v>
      </c>
      <c r="B15" s="1" t="s">
        <v>21</v>
      </c>
    </row>
    <row r="16" spans="1:2" x14ac:dyDescent="0.2">
      <c r="A16" s="1">
        <v>30040000</v>
      </c>
      <c r="B16" s="1" t="s">
        <v>22</v>
      </c>
    </row>
    <row r="20" spans="2:2" x14ac:dyDescent="0.2">
      <c r="B20" s="5"/>
    </row>
  </sheetData>
  <printOptions horizontalCentered="1" headings="1"/>
  <pageMargins left="0.19685039370078741" right="0.19685039370078741" top="0.19685039370078741" bottom="0.19685039370078741" header="0.31496062992125984" footer="0.31496062992125984"/>
  <pageSetup paperSize="9" orientation="landscape" r:id="rId1"/>
  <headerFooter>
    <oddFooter>&amp;L&amp;F&amp;C&amp;A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21"/>
  <sheetViews>
    <sheetView zoomScaleNormal="100" workbookViewId="0">
      <selection activeCell="G4" sqref="G4"/>
    </sheetView>
  </sheetViews>
  <sheetFormatPr baseColWidth="10" defaultColWidth="11.42578125" defaultRowHeight="12.75" x14ac:dyDescent="0.2"/>
  <cols>
    <col min="1" max="8" width="11.42578125" style="1" customWidth="1"/>
    <col min="9" max="16384" width="11.42578125" style="1"/>
  </cols>
  <sheetData>
    <row r="1" spans="1:6" ht="25.9" customHeight="1" x14ac:dyDescent="0.2">
      <c r="A1" s="1" t="s">
        <v>2</v>
      </c>
    </row>
    <row r="2" spans="1:6" x14ac:dyDescent="0.2">
      <c r="A2" s="1" t="s">
        <v>0</v>
      </c>
      <c r="D2" s="1">
        <v>10010000</v>
      </c>
      <c r="E2" s="12"/>
    </row>
    <row r="3" spans="1:6" x14ac:dyDescent="0.2">
      <c r="A3" s="1" t="s">
        <v>57</v>
      </c>
      <c r="D3" s="1" t="s">
        <v>7</v>
      </c>
    </row>
    <row r="4" spans="1:6" x14ac:dyDescent="0.2">
      <c r="D4" s="13"/>
      <c r="E4" s="13"/>
    </row>
    <row r="5" spans="1:6" x14ac:dyDescent="0.2">
      <c r="D5" s="13"/>
      <c r="E5" s="13"/>
    </row>
    <row r="6" spans="1:6" x14ac:dyDescent="0.2">
      <c r="D6" s="13"/>
      <c r="E6" s="13"/>
    </row>
    <row r="7" spans="1:6" ht="13.15" customHeight="1" x14ac:dyDescent="0.2">
      <c r="D7" s="13"/>
      <c r="E7" s="13"/>
      <c r="F7" s="8"/>
    </row>
    <row r="9" spans="1:6" x14ac:dyDescent="0.2">
      <c r="A9" s="10"/>
      <c r="B9" s="10"/>
      <c r="C9" s="11"/>
      <c r="D9" s="10"/>
      <c r="E9" s="10"/>
      <c r="F9" s="9"/>
    </row>
    <row r="10" spans="1:6" x14ac:dyDescent="0.2">
      <c r="A10" s="1">
        <v>1</v>
      </c>
      <c r="B10" s="9"/>
      <c r="C10" s="9"/>
      <c r="D10" s="9"/>
      <c r="E10" s="9"/>
      <c r="F10" s="9"/>
    </row>
    <row r="11" spans="1:6" x14ac:dyDescent="0.2">
      <c r="A11" s="1">
        <v>2</v>
      </c>
      <c r="B11" s="9"/>
      <c r="C11" s="9"/>
      <c r="D11" s="9"/>
      <c r="E11" s="9"/>
      <c r="F11" s="9"/>
    </row>
    <row r="12" spans="1:6" x14ac:dyDescent="0.2">
      <c r="A12" s="1">
        <v>3</v>
      </c>
    </row>
    <row r="13" spans="1:6" x14ac:dyDescent="0.2">
      <c r="A13" s="1">
        <v>4</v>
      </c>
    </row>
    <row r="14" spans="1:6" x14ac:dyDescent="0.2">
      <c r="A14" s="1">
        <v>5</v>
      </c>
    </row>
    <row r="15" spans="1:6" x14ac:dyDescent="0.2">
      <c r="A15" s="1">
        <v>6</v>
      </c>
    </row>
    <row r="16" spans="1:6" x14ac:dyDescent="0.2">
      <c r="A16" s="1">
        <v>7</v>
      </c>
    </row>
    <row r="17" spans="1:1" x14ac:dyDescent="0.2">
      <c r="A17" s="1">
        <v>8</v>
      </c>
    </row>
    <row r="18" spans="1:1" x14ac:dyDescent="0.2">
      <c r="A18" s="1">
        <v>9</v>
      </c>
    </row>
    <row r="19" spans="1:1" x14ac:dyDescent="0.2">
      <c r="A19" s="1">
        <v>10</v>
      </c>
    </row>
    <row r="20" spans="1:1" x14ac:dyDescent="0.2">
      <c r="A20" s="1">
        <v>11</v>
      </c>
    </row>
    <row r="21" spans="1:1" x14ac:dyDescent="0.2">
      <c r="A21" s="1">
        <v>12</v>
      </c>
    </row>
  </sheetData>
  <printOptions horizontalCentered="1" headings="1"/>
  <pageMargins left="0.19685039370078741" right="0.19685039370078741" top="0.19685039370078741" bottom="0.19685039370078741" header="0.31496062992125984" footer="0.31496062992125984"/>
  <pageSetup paperSize="9" orientation="landscape" r:id="rId1"/>
  <headerFooter>
    <oddFooter>&amp;L&amp;F&amp;C&amp;A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1"/>
  <sheetViews>
    <sheetView zoomScaleNormal="100" workbookViewId="0">
      <selection activeCell="A3" sqref="A3"/>
    </sheetView>
  </sheetViews>
  <sheetFormatPr baseColWidth="10" defaultColWidth="11.42578125" defaultRowHeight="12.75" x14ac:dyDescent="0.2"/>
  <cols>
    <col min="1" max="8" width="11.42578125" style="1" customWidth="1"/>
    <col min="9" max="16384" width="11.42578125" style="1"/>
  </cols>
  <sheetData>
    <row r="1" spans="1:6" ht="25.9" customHeight="1" x14ac:dyDescent="0.2">
      <c r="A1" s="1" t="s">
        <v>2</v>
      </c>
    </row>
    <row r="2" spans="1:6" x14ac:dyDescent="0.2">
      <c r="A2" s="1" t="s">
        <v>0</v>
      </c>
      <c r="D2" s="1">
        <v>40010000</v>
      </c>
      <c r="E2" s="12"/>
    </row>
    <row r="3" spans="1:6" x14ac:dyDescent="0.2">
      <c r="A3" s="1" t="s">
        <v>57</v>
      </c>
      <c r="D3" s="1" t="s">
        <v>23</v>
      </c>
    </row>
    <row r="4" spans="1:6" x14ac:dyDescent="0.2">
      <c r="D4" s="13"/>
      <c r="E4" s="13"/>
    </row>
    <row r="5" spans="1:6" x14ac:dyDescent="0.2">
      <c r="D5" s="13"/>
      <c r="E5" s="13"/>
    </row>
    <row r="6" spans="1:6" x14ac:dyDescent="0.2">
      <c r="D6" s="13"/>
      <c r="E6" s="13"/>
    </row>
    <row r="7" spans="1:6" ht="13.15" customHeight="1" x14ac:dyDescent="0.2">
      <c r="D7" s="13"/>
      <c r="E7" s="13"/>
      <c r="F7" s="8"/>
    </row>
    <row r="9" spans="1:6" x14ac:dyDescent="0.2">
      <c r="A9" s="10"/>
      <c r="B9" s="10"/>
      <c r="C9" s="11"/>
      <c r="D9" s="10"/>
      <c r="E9" s="10"/>
      <c r="F9" s="9"/>
    </row>
    <row r="10" spans="1:6" x14ac:dyDescent="0.2">
      <c r="A10" s="1">
        <v>1</v>
      </c>
      <c r="B10" s="9"/>
      <c r="C10" s="9"/>
      <c r="D10" s="9"/>
      <c r="E10" s="9"/>
      <c r="F10" s="9"/>
    </row>
    <row r="11" spans="1:6" x14ac:dyDescent="0.2">
      <c r="A11" s="1">
        <v>2</v>
      </c>
      <c r="B11" s="9"/>
      <c r="C11" s="9"/>
      <c r="D11" s="9"/>
      <c r="E11" s="9"/>
      <c r="F11" s="9"/>
    </row>
    <row r="12" spans="1:6" x14ac:dyDescent="0.2">
      <c r="A12" s="1">
        <v>3</v>
      </c>
    </row>
    <row r="13" spans="1:6" x14ac:dyDescent="0.2">
      <c r="A13" s="1">
        <v>4</v>
      </c>
    </row>
    <row r="14" spans="1:6" x14ac:dyDescent="0.2">
      <c r="A14" s="1">
        <v>5</v>
      </c>
    </row>
    <row r="15" spans="1:6" x14ac:dyDescent="0.2">
      <c r="A15" s="1">
        <v>6</v>
      </c>
    </row>
    <row r="16" spans="1:6" x14ac:dyDescent="0.2">
      <c r="A16" s="1">
        <v>7</v>
      </c>
    </row>
    <row r="17" spans="1:1" x14ac:dyDescent="0.2">
      <c r="A17" s="1">
        <v>8</v>
      </c>
    </row>
    <row r="18" spans="1:1" x14ac:dyDescent="0.2">
      <c r="A18" s="1">
        <v>9</v>
      </c>
    </row>
    <row r="19" spans="1:1" x14ac:dyDescent="0.2">
      <c r="A19" s="1">
        <v>10</v>
      </c>
    </row>
    <row r="20" spans="1:1" x14ac:dyDescent="0.2">
      <c r="A20" s="1">
        <v>11</v>
      </c>
    </row>
    <row r="21" spans="1:1" x14ac:dyDescent="0.2">
      <c r="A21" s="1">
        <v>12</v>
      </c>
    </row>
  </sheetData>
  <printOptions horizontalCentered="1" headings="1"/>
  <pageMargins left="0.19685039370078741" right="0.19685039370078741" top="0.19685039370078741" bottom="0.19685039370078741" header="0.31496062992125984" footer="0.31496062992125984"/>
  <pageSetup paperSize="9" orientation="landscape" r:id="rId1"/>
  <headerFooter>
    <oddFooter>&amp;L&amp;F&amp;C&amp;A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32"/>
  <sheetViews>
    <sheetView workbookViewId="0">
      <selection activeCell="G20" sqref="G20"/>
    </sheetView>
  </sheetViews>
  <sheetFormatPr baseColWidth="10" defaultRowHeight="12.75" x14ac:dyDescent="0.2"/>
  <cols>
    <col min="3" max="3" width="47.7109375" customWidth="1"/>
  </cols>
  <sheetData>
    <row r="1" spans="1:3" ht="25.9" customHeight="1" x14ac:dyDescent="0.2">
      <c r="A1" s="16" t="s">
        <v>4</v>
      </c>
      <c r="B1" s="17" t="s">
        <v>5</v>
      </c>
      <c r="C1" s="11" t="s">
        <v>56</v>
      </c>
    </row>
    <row r="2" spans="1:3" x14ac:dyDescent="0.2">
      <c r="A2" s="18"/>
      <c r="B2" s="1"/>
    </row>
    <row r="3" spans="1:3" x14ac:dyDescent="0.2">
      <c r="A3" s="18"/>
      <c r="B3" s="1"/>
    </row>
    <row r="4" spans="1:3" x14ac:dyDescent="0.2">
      <c r="A4" s="18"/>
      <c r="B4" s="1"/>
    </row>
    <row r="5" spans="1:3" x14ac:dyDescent="0.2">
      <c r="A5" s="18"/>
      <c r="B5" s="1"/>
    </row>
    <row r="6" spans="1:3" x14ac:dyDescent="0.2">
      <c r="A6" s="18"/>
      <c r="B6" s="1"/>
    </row>
    <row r="7" spans="1:3" x14ac:dyDescent="0.2">
      <c r="A7" s="18"/>
      <c r="B7" s="1"/>
    </row>
    <row r="8" spans="1:3" x14ac:dyDescent="0.2">
      <c r="A8" s="18"/>
      <c r="B8" s="1"/>
    </row>
    <row r="9" spans="1:3" x14ac:dyDescent="0.2">
      <c r="A9" s="18"/>
      <c r="B9" s="1"/>
    </row>
    <row r="10" spans="1:3" x14ac:dyDescent="0.2">
      <c r="A10" s="18"/>
      <c r="B10" s="1"/>
    </row>
    <row r="11" spans="1:3" x14ac:dyDescent="0.2">
      <c r="A11" s="18"/>
      <c r="B11" s="1"/>
    </row>
    <row r="12" spans="1:3" x14ac:dyDescent="0.2">
      <c r="A12" s="18"/>
      <c r="B12" s="1"/>
    </row>
    <row r="13" spans="1:3" x14ac:dyDescent="0.2">
      <c r="A13" s="18"/>
      <c r="B13" s="1"/>
    </row>
    <row r="14" spans="1:3" x14ac:dyDescent="0.2">
      <c r="A14" s="18"/>
      <c r="B14" s="1"/>
    </row>
    <row r="15" spans="1:3" x14ac:dyDescent="0.2">
      <c r="A15" s="18"/>
      <c r="B15" s="1"/>
    </row>
    <row r="16" spans="1:3" x14ac:dyDescent="0.2">
      <c r="A16" s="18"/>
      <c r="B16" s="1"/>
    </row>
    <row r="17" spans="1:2" x14ac:dyDescent="0.2">
      <c r="A17" s="18"/>
      <c r="B17" s="1"/>
    </row>
    <row r="18" spans="1:2" x14ac:dyDescent="0.2">
      <c r="A18" s="18"/>
      <c r="B18" s="1"/>
    </row>
    <row r="19" spans="1:2" x14ac:dyDescent="0.2">
      <c r="A19" s="18"/>
      <c r="B19" s="1"/>
    </row>
    <row r="20" spans="1:2" x14ac:dyDescent="0.2">
      <c r="A20" s="18"/>
      <c r="B20" s="1"/>
    </row>
    <row r="21" spans="1:2" x14ac:dyDescent="0.2">
      <c r="A21" s="18"/>
      <c r="B21" s="1"/>
    </row>
    <row r="22" spans="1:2" x14ac:dyDescent="0.2">
      <c r="A22" s="18"/>
      <c r="B22" s="1"/>
    </row>
    <row r="23" spans="1:2" x14ac:dyDescent="0.2">
      <c r="A23" s="18"/>
      <c r="B23" s="1"/>
    </row>
    <row r="24" spans="1:2" x14ac:dyDescent="0.2">
      <c r="A24" s="18"/>
      <c r="B24" s="1"/>
    </row>
    <row r="25" spans="1:2" x14ac:dyDescent="0.2">
      <c r="A25" s="18"/>
      <c r="B25" s="1"/>
    </row>
    <row r="26" spans="1:2" x14ac:dyDescent="0.2">
      <c r="A26" s="18"/>
      <c r="B26" s="1"/>
    </row>
    <row r="27" spans="1:2" x14ac:dyDescent="0.2">
      <c r="A27" s="18"/>
      <c r="B27" s="1"/>
    </row>
    <row r="28" spans="1:2" x14ac:dyDescent="0.2">
      <c r="A28" s="18"/>
      <c r="B28" s="1"/>
    </row>
    <row r="29" spans="1:2" x14ac:dyDescent="0.2">
      <c r="A29" s="18"/>
      <c r="B29" s="1"/>
    </row>
    <row r="30" spans="1:2" x14ac:dyDescent="0.2">
      <c r="B30" s="1"/>
    </row>
    <row r="31" spans="1:2" x14ac:dyDescent="0.2">
      <c r="B31" s="1"/>
    </row>
    <row r="32" spans="1:2" x14ac:dyDescent="0.2">
      <c r="B32" s="1"/>
    </row>
  </sheetData>
  <printOptions horizontalCentered="1" headings="1"/>
  <pageMargins left="0.19685039370078741" right="0.19685039370078741" top="0.19685039370078741" bottom="0.19685039370078741" header="0.31496062992125984" footer="0.31496062992125984"/>
  <pageSetup paperSize="9" orientation="landscape" r:id="rId1"/>
  <headerFooter>
    <oddFooter>&amp;L&amp;F&amp;C&amp;A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L24"/>
  <sheetViews>
    <sheetView tabSelected="1" zoomScaleNormal="100" workbookViewId="0">
      <selection activeCell="M29" sqref="M29"/>
    </sheetView>
  </sheetViews>
  <sheetFormatPr baseColWidth="10" defaultRowHeight="12.75" x14ac:dyDescent="0.2"/>
  <cols>
    <col min="1" max="1" width="3" customWidth="1"/>
    <col min="2" max="2" width="10.5703125" customWidth="1"/>
    <col min="3" max="3" width="22.140625" customWidth="1"/>
    <col min="4" max="4" width="12.5703125" bestFit="1" customWidth="1"/>
    <col min="5" max="6" width="13.5703125" customWidth="1"/>
    <col min="7" max="7" width="13" customWidth="1"/>
    <col min="8" max="8" width="12.85546875" bestFit="1" customWidth="1"/>
    <col min="9" max="9" width="12.85546875" customWidth="1"/>
  </cols>
  <sheetData>
    <row r="2" spans="2:12" ht="27.75" customHeight="1" x14ac:dyDescent="0.2">
      <c r="B2" s="49" t="s">
        <v>59</v>
      </c>
      <c r="C2" s="49"/>
      <c r="D2" s="49"/>
      <c r="E2" s="49"/>
      <c r="G2" s="36" t="s">
        <v>67</v>
      </c>
      <c r="H2" s="46" t="s">
        <v>63</v>
      </c>
      <c r="I2" s="46"/>
    </row>
    <row r="3" spans="2:12" x14ac:dyDescent="0.2">
      <c r="G3" s="35" t="s">
        <v>60</v>
      </c>
      <c r="H3" s="47">
        <v>80000</v>
      </c>
      <c r="I3" s="47"/>
    </row>
    <row r="4" spans="2:12" x14ac:dyDescent="0.2">
      <c r="G4" s="35" t="s">
        <v>61</v>
      </c>
      <c r="H4" s="47">
        <v>45000</v>
      </c>
      <c r="I4" s="47"/>
    </row>
    <row r="5" spans="2:12" x14ac:dyDescent="0.2">
      <c r="G5" s="35" t="s">
        <v>62</v>
      </c>
      <c r="H5" s="48" t="s">
        <v>64</v>
      </c>
      <c r="I5" s="48"/>
    </row>
    <row r="6" spans="2:12" x14ac:dyDescent="0.2">
      <c r="G6" s="1"/>
      <c r="H6" s="31"/>
      <c r="I6" s="31"/>
    </row>
    <row r="7" spans="2:12" ht="38.25" x14ac:dyDescent="0.2">
      <c r="B7" s="32" t="s">
        <v>85</v>
      </c>
      <c r="C7" s="39" t="s">
        <v>56</v>
      </c>
      <c r="D7" s="34" t="s">
        <v>70</v>
      </c>
      <c r="E7" s="34" t="s">
        <v>66</v>
      </c>
      <c r="F7" s="34" t="s">
        <v>71</v>
      </c>
      <c r="G7" s="34" t="s">
        <v>72</v>
      </c>
      <c r="H7" s="34" t="s">
        <v>73</v>
      </c>
      <c r="I7" s="34" t="s">
        <v>65</v>
      </c>
      <c r="J7" s="25"/>
      <c r="K7" s="26"/>
      <c r="L7" s="26"/>
    </row>
    <row r="8" spans="2:12" x14ac:dyDescent="0.2">
      <c r="B8" s="35">
        <v>30020000</v>
      </c>
      <c r="C8" s="40" t="str">
        <f>VLOOKUP(B8,Artikel!$A$2:$Q$46,2,FALSE)</f>
        <v>Kuroyu Laser FS5200</v>
      </c>
      <c r="D8" s="41">
        <f>VLOOKUP(B8,Artikel!$A$2:$Q$46,4,FALSE)</f>
        <v>460</v>
      </c>
      <c r="E8" s="43">
        <f>VLOOKUP(B8,Artikel!$A$2:$Q$46,17,FALSE)</f>
        <v>190</v>
      </c>
      <c r="F8" s="41">
        <f t="shared" ref="F8:F16" si="0">E8*D8</f>
        <v>87400</v>
      </c>
      <c r="G8" s="37">
        <f>F8/$F$17*100</f>
        <v>11.911120959818296</v>
      </c>
      <c r="H8" s="37">
        <f>E8/$E$17*100</f>
        <v>8.0440304826418281</v>
      </c>
      <c r="I8" s="42" t="str">
        <f t="shared" ref="I8:I16" si="1">IF(F8&gt;=$H$3,$G$3,IF(F8&gt;=$H$4,$G$4,$G$5))</f>
        <v>A</v>
      </c>
      <c r="K8" s="27"/>
      <c r="L8" s="28"/>
    </row>
    <row r="9" spans="2:12" x14ac:dyDescent="0.2">
      <c r="B9" s="35">
        <v>30020001</v>
      </c>
      <c r="C9" s="40" t="str">
        <f>VLOOKUP(B9,Artikel!$A$2:$Q$46,2,FALSE)</f>
        <v>Kuroyu Laser FS5300</v>
      </c>
      <c r="D9" s="41">
        <f>VLOOKUP(B9,Artikel!$A$2:$Q$46,4,FALSE)</f>
        <v>470</v>
      </c>
      <c r="E9" s="43">
        <f>VLOOKUP(B9,Artikel!$A$2:$Q$46,17,FALSE)</f>
        <v>255</v>
      </c>
      <c r="F9" s="41">
        <f t="shared" si="0"/>
        <v>119850</v>
      </c>
      <c r="G9" s="37">
        <f t="shared" ref="G9:G16" si="2">F9/$F$17*100</f>
        <v>16.333499393984241</v>
      </c>
      <c r="H9" s="37">
        <f t="shared" ref="H9:H16" si="3">E9/$E$17*100</f>
        <v>10.795935647756139</v>
      </c>
      <c r="I9" s="42" t="str">
        <f t="shared" si="1"/>
        <v>A</v>
      </c>
      <c r="K9" s="27"/>
      <c r="L9" s="28"/>
    </row>
    <row r="10" spans="2:12" x14ac:dyDescent="0.2">
      <c r="B10" s="35">
        <v>30020002</v>
      </c>
      <c r="C10" s="40" t="str">
        <f>VLOOKUP(B10,Artikel!$A$2:$Q$46,2,FALSE)</f>
        <v>Kuroyu Tinte TX7000</v>
      </c>
      <c r="D10" s="41">
        <f>VLOOKUP(B10,Artikel!$A$2:$Q$46,4,FALSE)</f>
        <v>240</v>
      </c>
      <c r="E10" s="43">
        <f>VLOOKUP(B10,Artikel!$A$2:$Q$46,17,FALSE)</f>
        <v>362</v>
      </c>
      <c r="F10" s="41">
        <f t="shared" si="0"/>
        <v>86880</v>
      </c>
      <c r="G10" s="37">
        <f t="shared" si="2"/>
        <v>11.840253878592833</v>
      </c>
      <c r="H10" s="37">
        <f t="shared" si="3"/>
        <v>15.325994919559696</v>
      </c>
      <c r="I10" s="42" t="str">
        <f t="shared" si="1"/>
        <v>A</v>
      </c>
      <c r="K10" s="27"/>
      <c r="L10" s="28"/>
    </row>
    <row r="11" spans="2:12" x14ac:dyDescent="0.2">
      <c r="B11" s="35">
        <v>30030000</v>
      </c>
      <c r="C11" s="40" t="str">
        <f>VLOOKUP(B11,Artikel!$A$2:$Q$46,2,FALSE)</f>
        <v>PC RED PM1</v>
      </c>
      <c r="D11" s="41">
        <f>VLOOKUP(B11,Artikel!$A$2:$Q$46,4,FALSE)</f>
        <v>295</v>
      </c>
      <c r="E11" s="43">
        <f>VLOOKUP(B11,Artikel!$A$2:$Q$46,17,FALSE)</f>
        <v>290</v>
      </c>
      <c r="F11" s="41">
        <f t="shared" si="0"/>
        <v>85550</v>
      </c>
      <c r="G11" s="37">
        <f t="shared" si="2"/>
        <v>11.658997690073857</v>
      </c>
      <c r="H11" s="37">
        <f t="shared" si="3"/>
        <v>12.277730736663845</v>
      </c>
      <c r="I11" s="42" t="str">
        <f t="shared" si="1"/>
        <v>A</v>
      </c>
      <c r="K11" s="27"/>
      <c r="L11" s="28"/>
    </row>
    <row r="12" spans="2:12" x14ac:dyDescent="0.2">
      <c r="B12" s="35">
        <v>30030001</v>
      </c>
      <c r="C12" s="40" t="str">
        <f>VLOOKUP(B12,Artikel!$A$2:$Q$46,2,FALSE)</f>
        <v>PC BLACK PM1</v>
      </c>
      <c r="D12" s="41">
        <f>VLOOKUP(B12,Artikel!$A$2:$Q$46,4,FALSE)</f>
        <v>315</v>
      </c>
      <c r="E12" s="43">
        <f>VLOOKUP(B12,Artikel!$A$2:$Q$46,17,FALSE)</f>
        <v>340</v>
      </c>
      <c r="F12" s="41">
        <f t="shared" si="0"/>
        <v>107100</v>
      </c>
      <c r="G12" s="37">
        <f t="shared" si="2"/>
        <v>14.59589307547528</v>
      </c>
      <c r="H12" s="37">
        <f t="shared" si="3"/>
        <v>14.394580863674852</v>
      </c>
      <c r="I12" s="42" t="str">
        <f t="shared" si="1"/>
        <v>A</v>
      </c>
      <c r="K12" s="27"/>
      <c r="L12" s="28"/>
    </row>
    <row r="13" spans="2:12" x14ac:dyDescent="0.2">
      <c r="B13" s="35">
        <v>30040000</v>
      </c>
      <c r="C13" s="40" t="str">
        <f>VLOOKUP(B13,Artikel!$A$2:$Q$46,2,FALSE)</f>
        <v>PC PAKET BLACK PM1</v>
      </c>
      <c r="D13" s="41">
        <f>VLOOKUP(B13,Artikel!$A$2:$Q$46,4,FALSE)</f>
        <v>352.63</v>
      </c>
      <c r="E13" s="43">
        <f>VLOOKUP(B13,Artikel!$A$2:$Q$46,17,FALSE)</f>
        <v>235</v>
      </c>
      <c r="F13" s="41">
        <f t="shared" si="0"/>
        <v>82868.05</v>
      </c>
      <c r="G13" s="37">
        <f t="shared" si="2"/>
        <v>11.293493904511106</v>
      </c>
      <c r="H13" s="37">
        <f t="shared" si="3"/>
        <v>9.9491955969517356</v>
      </c>
      <c r="I13" s="42" t="str">
        <f t="shared" si="1"/>
        <v>A</v>
      </c>
      <c r="K13" s="27"/>
      <c r="L13" s="28"/>
    </row>
    <row r="14" spans="2:12" x14ac:dyDescent="0.2">
      <c r="B14" s="35">
        <v>30010001</v>
      </c>
      <c r="C14" s="40" t="str">
        <f>VLOOKUP(B14,Artikel!$A$2:$Q$46,2,FALSE)</f>
        <v>Monitor HOBI 27“ LED</v>
      </c>
      <c r="D14" s="41">
        <f>VLOOKUP(B14,Artikel!$A$2:$Q$46,4,FALSE)</f>
        <v>205</v>
      </c>
      <c r="E14" s="43">
        <f>VLOOKUP(B14,Artikel!$A$2:$Q$46,17,FALSE)</f>
        <v>245</v>
      </c>
      <c r="F14" s="41">
        <f t="shared" si="0"/>
        <v>50225</v>
      </c>
      <c r="G14" s="37">
        <f t="shared" si="2"/>
        <v>6.8448060664402055</v>
      </c>
      <c r="H14" s="37">
        <f t="shared" si="3"/>
        <v>10.372565622353937</v>
      </c>
      <c r="I14" s="42" t="str">
        <f t="shared" si="1"/>
        <v>B</v>
      </c>
      <c r="K14" s="27"/>
      <c r="L14" s="28"/>
    </row>
    <row r="15" spans="2:12" x14ac:dyDescent="0.2">
      <c r="B15" s="35">
        <v>30030002</v>
      </c>
      <c r="C15" s="40" t="str">
        <f>VLOOKUP(B15,Artikel!$A$2:$Q$46,2,FALSE)</f>
        <v>PC GOLD PM1</v>
      </c>
      <c r="D15" s="41">
        <f>VLOOKUP(B15,Artikel!$A$2:$Q$46,4,FALSE)</f>
        <v>328.5</v>
      </c>
      <c r="E15" s="43">
        <f>VLOOKUP(B15,Artikel!$A$2:$Q$46,17,FALSE)</f>
        <v>220</v>
      </c>
      <c r="F15" s="41">
        <f t="shared" si="0"/>
        <v>72270</v>
      </c>
      <c r="G15" s="37">
        <f t="shared" si="2"/>
        <v>9.8491614618543277</v>
      </c>
      <c r="H15" s="37">
        <f t="shared" si="3"/>
        <v>9.3141405588484343</v>
      </c>
      <c r="I15" s="42" t="str">
        <f t="shared" si="1"/>
        <v>B</v>
      </c>
      <c r="K15" s="27"/>
      <c r="L15" s="28"/>
    </row>
    <row r="16" spans="2:12" x14ac:dyDescent="0.2">
      <c r="B16" s="35">
        <v>30010000</v>
      </c>
      <c r="C16" s="40" t="str">
        <f>VLOOKUP(B16,Artikel!$A$2:$Q$46,2,FALSE)</f>
        <v>Monitor HOBI 24“ LED</v>
      </c>
      <c r="D16" s="41">
        <f>VLOOKUP(B16,Artikel!$A$2:$Q$46,4,FALSE)</f>
        <v>185</v>
      </c>
      <c r="E16" s="43">
        <f>VLOOKUP(B16,Artikel!$A$2:$Q$46,17,FALSE)</f>
        <v>225</v>
      </c>
      <c r="F16" s="41">
        <f t="shared" si="0"/>
        <v>41625</v>
      </c>
      <c r="G16" s="37">
        <f t="shared" si="2"/>
        <v>5.6727735692498467</v>
      </c>
      <c r="H16" s="37">
        <f t="shared" si="3"/>
        <v>9.5258255715495341</v>
      </c>
      <c r="I16" s="42" t="str">
        <f t="shared" si="1"/>
        <v>C</v>
      </c>
      <c r="K16" s="27"/>
      <c r="L16" s="28"/>
    </row>
    <row r="17" spans="2:10" x14ac:dyDescent="0.2">
      <c r="B17" s="30" t="s">
        <v>69</v>
      </c>
      <c r="C17" s="45"/>
      <c r="D17" s="45"/>
      <c r="E17" s="43">
        <f>SUM(E8:E16)</f>
        <v>2362</v>
      </c>
      <c r="F17" s="44">
        <f>SUM(F8:F16)</f>
        <v>733768.05</v>
      </c>
      <c r="G17" s="45"/>
      <c r="H17" s="45"/>
      <c r="I17" s="45"/>
      <c r="J17" s="24"/>
    </row>
    <row r="18" spans="2:10" x14ac:dyDescent="0.2">
      <c r="I18" s="24"/>
    </row>
    <row r="20" spans="2:10" ht="42.75" customHeight="1" x14ac:dyDescent="0.2">
      <c r="B20" s="36" t="s">
        <v>67</v>
      </c>
      <c r="C20" s="34" t="s">
        <v>74</v>
      </c>
      <c r="D20" s="33" t="s">
        <v>68</v>
      </c>
    </row>
    <row r="21" spans="2:10" x14ac:dyDescent="0.2">
      <c r="B21" s="35" t="s">
        <v>60</v>
      </c>
      <c r="C21" s="37">
        <f>SUMIF($I$8:$I$16,B21,$G$8:$G$16)</f>
        <v>77.633258902455609</v>
      </c>
      <c r="D21" s="30">
        <f>COUNTIF($I$8:$I$16,B21)</f>
        <v>6</v>
      </c>
    </row>
    <row r="22" spans="2:10" x14ac:dyDescent="0.2">
      <c r="B22" s="35" t="s">
        <v>61</v>
      </c>
      <c r="C22" s="37">
        <f t="shared" ref="C22:C23" si="4">SUMIF($I$8:$I$16,B22,$G$8:$G$16)</f>
        <v>16.693967528294532</v>
      </c>
      <c r="D22" s="30">
        <f t="shared" ref="D22:D23" si="5">COUNTIF($I$8:$I$16,B22)</f>
        <v>2</v>
      </c>
    </row>
    <row r="23" spans="2:10" x14ac:dyDescent="0.2">
      <c r="B23" s="35" t="s">
        <v>62</v>
      </c>
      <c r="C23" s="37">
        <f t="shared" si="4"/>
        <v>5.6727735692498467</v>
      </c>
      <c r="D23" s="30">
        <f t="shared" si="5"/>
        <v>1</v>
      </c>
    </row>
    <row r="24" spans="2:10" x14ac:dyDescent="0.2">
      <c r="B24" s="35" t="s">
        <v>69</v>
      </c>
      <c r="C24" s="38">
        <f>SUM(C21:C23)</f>
        <v>99.999999999999986</v>
      </c>
      <c r="D24" s="30">
        <f>SUM(D21:D23)</f>
        <v>9</v>
      </c>
    </row>
  </sheetData>
  <sortState xmlns:xlrd2="http://schemas.microsoft.com/office/spreadsheetml/2017/richdata2" ref="B8:I16">
    <sortCondition ref="I8:I16"/>
  </sortState>
  <mergeCells count="5">
    <mergeCell ref="H2:I2"/>
    <mergeCell ref="H3:I3"/>
    <mergeCell ref="H4:I4"/>
    <mergeCell ref="H5:I5"/>
    <mergeCell ref="B2:E2"/>
  </mergeCells>
  <printOptions horizontalCentered="1" verticalCentered="1"/>
  <pageMargins left="0.59055118110236227" right="0.59055118110236227" top="0.78740157480314965" bottom="0.78740157480314965" header="0.39370078740157483" footer="0.39370078740157483"/>
  <pageSetup paperSize="9" orientation="landscape" r:id="rId1"/>
  <headerFooter>
    <oddFooter>&amp;L&amp;F&amp;C&amp;A&amp;RIhr Name,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0DCC63-6667-404E-8370-6ACF7ADC00C7}">
  <dimension ref="A1"/>
  <sheetViews>
    <sheetView zoomScaleNormal="100" workbookViewId="0">
      <selection activeCell="J31" sqref="J31"/>
    </sheetView>
  </sheetViews>
  <sheetFormatPr baseColWidth="10" defaultRowHeight="12.75" x14ac:dyDescent="0.2"/>
  <sheetData/>
  <printOptions horizontalCentered="1" verticalCentered="1"/>
  <pageMargins left="0.70866141732283472" right="0.70866141732283472" top="0.78740157480314965" bottom="0.78740157480314965" header="0.31496062992125984" footer="0.31496062992125984"/>
  <pageSetup paperSize="9" orientation="landscape" r:id="rId1"/>
  <headerFooter>
    <oddFooter>&amp;L&amp;F&amp;C&amp;A&amp;RIhr Name, ******</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BSO999929 xmlns="http://www.datev.de/BSOffice/999929">f4f27948-7177-4bcf-9020-c25efbab7d4e</BSO999929>
</file>

<file path=customXml/itemProps1.xml><?xml version="1.0" encoding="utf-8"?>
<ds:datastoreItem xmlns:ds="http://schemas.openxmlformats.org/officeDocument/2006/customXml" ds:itemID="{3699B9D1-81A3-44C5-830D-78DAF1AA21DB}">
  <ds:schemaRefs>
    <ds:schemaRef ds:uri="http://www.datev.de/BSOffice/999929"/>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Artikel</vt:lpstr>
      <vt:lpstr>WAG-100</vt:lpstr>
      <vt:lpstr>WAG-200</vt:lpstr>
      <vt:lpstr>WAG-300</vt:lpstr>
      <vt:lpstr>Kalk-1</vt:lpstr>
      <vt:lpstr>Kalk-4</vt:lpstr>
      <vt:lpstr>Liste 7</vt:lpstr>
      <vt:lpstr>Analyse Warengruppe 300</vt:lpstr>
      <vt:lpstr>ABC-Analyse Diagramm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2013-02-28T14:54:05Z</dcterms:created>
  <dcterms:modified xsi:type="dcterms:W3CDTF">2024-07-22T08:29:24Z</dcterms:modified>
</cp:coreProperties>
</file>