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D98F7B42-5040-4F34-B7C6-FAD5BDC161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BC-Analyse IT-Artikel" sheetId="3" r:id="rId1"/>
    <sheet name="Formeln ABC-Analyse IT-Artikel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4" l="1"/>
  <c r="D14" i="4"/>
  <c r="A14" i="4"/>
  <c r="G13" i="4"/>
  <c r="D13" i="4"/>
  <c r="G12" i="4"/>
  <c r="D12" i="4"/>
  <c r="A12" i="4"/>
  <c r="G11" i="4"/>
  <c r="D11" i="4"/>
  <c r="G10" i="4"/>
  <c r="A10" i="4" s="1"/>
  <c r="D10" i="4"/>
  <c r="G9" i="4"/>
  <c r="D9" i="4"/>
  <c r="G8" i="4"/>
  <c r="A8" i="4" s="1"/>
  <c r="D8" i="4"/>
  <c r="G7" i="4"/>
  <c r="D7" i="4"/>
  <c r="A7" i="4"/>
  <c r="G6" i="4"/>
  <c r="D6" i="4"/>
  <c r="G5" i="4"/>
  <c r="A5" i="4" s="1"/>
  <c r="D5" i="4"/>
  <c r="E5" i="4" s="1"/>
  <c r="E6" i="4" s="1"/>
  <c r="E7" i="4" s="1"/>
  <c r="E8" i="4" s="1"/>
  <c r="E9" i="4" s="1"/>
  <c r="E10" i="4" s="1"/>
  <c r="E11" i="4" s="1"/>
  <c r="E12" i="4" s="1"/>
  <c r="E13" i="4" s="1"/>
  <c r="E14" i="4" s="1"/>
  <c r="G14" i="3"/>
  <c r="D14" i="3"/>
  <c r="G13" i="3"/>
  <c r="D13" i="3"/>
  <c r="G12" i="3"/>
  <c r="D12" i="3"/>
  <c r="A12" i="3"/>
  <c r="G11" i="3"/>
  <c r="H11" i="3" s="1"/>
  <c r="D11" i="3"/>
  <c r="G10" i="3"/>
  <c r="D10" i="3"/>
  <c r="A10" i="3"/>
  <c r="G9" i="3"/>
  <c r="D9" i="3"/>
  <c r="G8" i="3"/>
  <c r="A8" i="3" s="1"/>
  <c r="D8" i="3"/>
  <c r="G7" i="3"/>
  <c r="D7" i="3"/>
  <c r="A7" i="3"/>
  <c r="G6" i="3"/>
  <c r="A6" i="3" s="1"/>
  <c r="D6" i="3"/>
  <c r="G5" i="3"/>
  <c r="G16" i="3" s="1"/>
  <c r="D5" i="3"/>
  <c r="E5" i="3" s="1"/>
  <c r="E6" i="3" s="1"/>
  <c r="E7" i="3" s="1"/>
  <c r="E8" i="3" s="1"/>
  <c r="E9" i="3" s="1"/>
  <c r="E10" i="3" s="1"/>
  <c r="E11" i="3" s="1"/>
  <c r="E12" i="3" s="1"/>
  <c r="E13" i="3" s="1"/>
  <c r="E14" i="3" s="1"/>
  <c r="A5" i="3"/>
  <c r="A9" i="4" l="1"/>
  <c r="A11" i="4"/>
  <c r="A6" i="4"/>
  <c r="A13" i="4"/>
  <c r="G16" i="4"/>
  <c r="H14" i="4" s="1"/>
  <c r="H6" i="3"/>
  <c r="H9" i="3"/>
  <c r="H7" i="3"/>
  <c r="H12" i="3"/>
  <c r="H13" i="3"/>
  <c r="H10" i="3"/>
  <c r="H14" i="3"/>
  <c r="A14" i="3"/>
  <c r="H5" i="3"/>
  <c r="I5" i="3" s="1"/>
  <c r="A11" i="3"/>
  <c r="H8" i="3"/>
  <c r="A9" i="3"/>
  <c r="A13" i="3"/>
  <c r="H6" i="4" l="1"/>
  <c r="H11" i="4"/>
  <c r="H5" i="4"/>
  <c r="I5" i="4" s="1"/>
  <c r="H13" i="4"/>
  <c r="H9" i="4"/>
  <c r="H8" i="4"/>
  <c r="H10" i="4"/>
  <c r="H7" i="4"/>
  <c r="H12" i="4"/>
  <c r="I6" i="3"/>
  <c r="J5" i="3"/>
  <c r="I6" i="4" l="1"/>
  <c r="J5" i="4"/>
  <c r="I7" i="3"/>
  <c r="J6" i="3"/>
  <c r="J6" i="4" l="1"/>
  <c r="I7" i="4"/>
  <c r="J7" i="3"/>
  <c r="I8" i="3"/>
  <c r="J7" i="4" l="1"/>
  <c r="I8" i="4"/>
  <c r="I9" i="3"/>
  <c r="J8" i="3"/>
  <c r="I9" i="4" l="1"/>
  <c r="J8" i="4"/>
  <c r="J9" i="3"/>
  <c r="I10" i="3"/>
  <c r="J9" i="4" l="1"/>
  <c r="I10" i="4"/>
  <c r="J10" i="3"/>
  <c r="I11" i="3"/>
  <c r="I11" i="4" l="1"/>
  <c r="J10" i="4"/>
  <c r="J11" i="3"/>
  <c r="I12" i="3"/>
  <c r="J11" i="4" l="1"/>
  <c r="I12" i="4"/>
  <c r="J12" i="3"/>
  <c r="I13" i="3"/>
  <c r="I13" i="4" l="1"/>
  <c r="J12" i="4"/>
  <c r="J13" i="3"/>
  <c r="I14" i="3"/>
  <c r="J14" i="3" s="1"/>
  <c r="D20" i="4" l="1"/>
  <c r="I14" i="4"/>
  <c r="J14" i="4" s="1"/>
  <c r="J13" i="4"/>
  <c r="E22" i="4" s="1"/>
  <c r="D22" i="4"/>
  <c r="E21" i="4"/>
  <c r="D21" i="4"/>
  <c r="E20" i="4"/>
  <c r="E23" i="4" s="1"/>
  <c r="E22" i="3"/>
  <c r="D21" i="3"/>
  <c r="E21" i="3"/>
  <c r="D22" i="3"/>
  <c r="D20" i="3"/>
  <c r="E20" i="3"/>
  <c r="E23" i="3" l="1"/>
</calcChain>
</file>

<file path=xl/sharedStrings.xml><?xml version="1.0" encoding="utf-8"?>
<sst xmlns="http://schemas.openxmlformats.org/spreadsheetml/2006/main" count="74" uniqueCount="33">
  <si>
    <t>Artikel</t>
  </si>
  <si>
    <t xml:space="preserve">Verbrauchs-menge </t>
  </si>
  <si>
    <t>PC Black HP2</t>
  </si>
  <si>
    <t>PC GOLD HP2</t>
  </si>
  <si>
    <t>PC Rex HP2</t>
  </si>
  <si>
    <t>Monitor HOBI 24" LED</t>
  </si>
  <si>
    <t>Grafikkarte Turex</t>
  </si>
  <si>
    <t>Grafikkarte HA RD</t>
  </si>
  <si>
    <t>Maus HOF</t>
  </si>
  <si>
    <t>DVD Brenner Nixum</t>
  </si>
  <si>
    <t>Tastatur HOF</t>
  </si>
  <si>
    <t>Mauspad HOF</t>
  </si>
  <si>
    <t xml:space="preserve">Einstands-preis </t>
  </si>
  <si>
    <t>Verbrauchs-wert</t>
  </si>
  <si>
    <t>Summe:</t>
  </si>
  <si>
    <t>Verbrauchs-menge in % der Gesamtver-brauchsmenge</t>
  </si>
  <si>
    <t>Kumulierte Verbrauchs-mengen in %</t>
  </si>
  <si>
    <t>Verbrauchswerte in % vom Gesamt-verbrauchswert</t>
  </si>
  <si>
    <t>Kumulierter Verbrauchs-wert in %</t>
  </si>
  <si>
    <t>ABC-
Analyse</t>
  </si>
  <si>
    <t>kum. Verbrauchswert in %</t>
  </si>
  <si>
    <t>Klasse</t>
  </si>
  <si>
    <t>bis</t>
  </si>
  <si>
    <t>größer oder gleich</t>
  </si>
  <si>
    <t>A</t>
  </si>
  <si>
    <t>B</t>
  </si>
  <si>
    <t>C</t>
  </si>
  <si>
    <t>Rang</t>
  </si>
  <si>
    <t>Auswertung</t>
  </si>
  <si>
    <t>Analyse</t>
  </si>
  <si>
    <t>Anzahl Artikel</t>
  </si>
  <si>
    <t>Verbrauchswerte</t>
  </si>
  <si>
    <t>Habermann + Partner KG ABC-Analyse IT-Artikel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</si>
</sst>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Stück&quot;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/>
    <xf numFmtId="4" fontId="2" fillId="0" borderId="1" xfId="0" applyNumberFormat="1" applyFont="1" applyBorder="1" applyAlignment="1">
      <alignment wrapText="1"/>
    </xf>
    <xf numFmtId="2" fontId="2" fillId="0" borderId="0" xfId="0" applyNumberFormat="1" applyFont="1"/>
    <xf numFmtId="164" fontId="2" fillId="0" borderId="1" xfId="0" applyNumberFormat="1" applyFont="1" applyBorder="1"/>
    <xf numFmtId="2" fontId="2" fillId="0" borderId="1" xfId="0" applyNumberFormat="1" applyFont="1" applyBorder="1"/>
    <xf numFmtId="0" fontId="2" fillId="0" borderId="1" xfId="0" applyFont="1" applyBorder="1"/>
    <xf numFmtId="0" fontId="1" fillId="2" borderId="4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2" fillId="2" borderId="3" xfId="0" applyNumberFormat="1" applyFont="1" applyFill="1" applyBorder="1"/>
    <xf numFmtId="164" fontId="2" fillId="2" borderId="10" xfId="0" applyNumberFormat="1" applyFont="1" applyFill="1" applyBorder="1"/>
    <xf numFmtId="165" fontId="2" fillId="0" borderId="1" xfId="0" applyNumberFormat="1" applyFont="1" applyBorder="1" applyAlignment="1">
      <alignment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ABC-Analyse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'ABC-Analyse IT-Artikel'!$C$20:$C$22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'ABC-Analyse IT-Artikel'!$D$20:$D$22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0-4563-B184-F91AEC022C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44897904"/>
        <c:axId val="1342056352"/>
      </c:barChart>
      <c:catAx>
        <c:axId val="1244897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50" b="0">
                    <a:latin typeface="Arial" panose="020B0604020202020204" pitchFamily="34" charset="0"/>
                    <a:cs typeface="Arial" panose="020B0604020202020204" pitchFamily="34" charset="0"/>
                  </a:rPr>
                  <a:t>Klassifizierung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42056352"/>
        <c:crosses val="autoZero"/>
        <c:auto val="1"/>
        <c:lblAlgn val="ctr"/>
        <c:lblOffset val="100"/>
        <c:noMultiLvlLbl val="0"/>
      </c:catAx>
      <c:valAx>
        <c:axId val="1342056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00" b="0">
                    <a:latin typeface="Arial" panose="020B0604020202020204" pitchFamily="34" charset="0"/>
                    <a:cs typeface="Arial" panose="020B0604020202020204" pitchFamily="34" charset="0"/>
                  </a:rPr>
                  <a:t>Anzahl Artikel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244897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Arial" panose="020B0604020202020204" pitchFamily="34" charset="0"/>
                <a:cs typeface="Arial" panose="020B0604020202020204" pitchFamily="34" charset="0"/>
              </a:rPr>
              <a:t>ABC-Analyse nach kumulierten Verbrauchswerten in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Reihe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'ABC-Analyse IT-Artikel'!$J$5:$J$14</c:f>
              <c:strCache>
                <c:ptCount val="10"/>
                <c:pt idx="0">
                  <c:v>A</c:v>
                </c:pt>
                <c:pt idx="1">
                  <c:v>A</c:v>
                </c:pt>
                <c:pt idx="2">
                  <c:v>B</c:v>
                </c:pt>
                <c:pt idx="3">
                  <c:v>B</c:v>
                </c:pt>
                <c:pt idx="4">
                  <c:v>C</c:v>
                </c:pt>
                <c:pt idx="5">
                  <c:v>C</c:v>
                </c:pt>
                <c:pt idx="6">
                  <c:v>C</c:v>
                </c:pt>
                <c:pt idx="7">
                  <c:v>C</c:v>
                </c:pt>
                <c:pt idx="8">
                  <c:v>C</c:v>
                </c:pt>
                <c:pt idx="9">
                  <c:v>C</c:v>
                </c:pt>
              </c:strCache>
            </c:strRef>
          </c:cat>
          <c:val>
            <c:numRef>
              <c:f>'ABC-Analyse IT-Artikel'!$I$5:$I$14</c:f>
              <c:numCache>
                <c:formatCode>0.00</c:formatCode>
                <c:ptCount val="10"/>
                <c:pt idx="0">
                  <c:v>32.076059490706022</c:v>
                </c:pt>
                <c:pt idx="1">
                  <c:v>61.745590365973662</c:v>
                </c:pt>
                <c:pt idx="2">
                  <c:v>79.46489352759184</c:v>
                </c:pt>
                <c:pt idx="3">
                  <c:v>94.340866646996872</c:v>
                </c:pt>
                <c:pt idx="4">
                  <c:v>96.401250735557127</c:v>
                </c:pt>
                <c:pt idx="5">
                  <c:v>97.637481188693286</c:v>
                </c:pt>
                <c:pt idx="6">
                  <c:v>98.395372871829295</c:v>
                </c:pt>
                <c:pt idx="7">
                  <c:v>99.129693760992168</c:v>
                </c:pt>
                <c:pt idx="8">
                  <c:v>99.77583021116466</c:v>
                </c:pt>
                <c:pt idx="9">
                  <c:v>100.00000000000001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33-43E2-B879-7824A5B47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7225407"/>
        <c:axId val="1282135151"/>
      </c:lineChart>
      <c:catAx>
        <c:axId val="1387225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Klassifizierung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282135151"/>
        <c:crosses val="autoZero"/>
        <c:auto val="1"/>
        <c:lblAlgn val="ctr"/>
        <c:lblOffset val="100"/>
        <c:noMultiLvlLbl val="0"/>
      </c:catAx>
      <c:valAx>
        <c:axId val="128213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Verbrauchswerte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872254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23</xdr:row>
      <xdr:rowOff>171450</xdr:rowOff>
    </xdr:from>
    <xdr:to>
      <xdr:col>4</xdr:col>
      <xdr:colOff>880500</xdr:colOff>
      <xdr:row>41</xdr:row>
      <xdr:rowOff>26310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A51AE8A-3C43-3D1F-5BAD-0FA3D13B48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1051560</xdr:colOff>
      <xdr:row>23</xdr:row>
      <xdr:rowOff>171450</xdr:rowOff>
    </xdr:from>
    <xdr:to>
      <xdr:col>9</xdr:col>
      <xdr:colOff>697620</xdr:colOff>
      <xdr:row>41</xdr:row>
      <xdr:rowOff>26310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C09ED980-52E7-3743-F341-0EE03EAB0A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60960</xdr:colOff>
      <xdr:row>41</xdr:row>
      <xdr:rowOff>68580</xdr:rowOff>
    </xdr:from>
    <xdr:to>
      <xdr:col>4</xdr:col>
      <xdr:colOff>868680</xdr:colOff>
      <xdr:row>44</xdr:row>
      <xdr:rowOff>68580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2A0D350-7509-8538-B8D4-26E0E3C8855E}"/>
            </a:ext>
          </a:extLst>
        </xdr:cNvPr>
        <xdr:cNvSpPr txBox="1"/>
      </xdr:nvSpPr>
      <xdr:spPr>
        <a:xfrm>
          <a:off x="60960" y="7520940"/>
          <a:ext cx="4488180" cy="502920"/>
        </a:xfrm>
        <a:prstGeom prst="rect">
          <a:avLst/>
        </a:prstGeom>
        <a:solidFill>
          <a:schemeClr val="lt1"/>
        </a:solidFill>
        <a:ln w="9525" cmpd="sng">
          <a:solidFill>
            <a:schemeClr val="accent1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Stellungnahme: Die Vermutung von Frau Thielmann trifft nicht zu. Im Gegenteil,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es sind insgesamt 6 Artikel, die C-klassifiziert sind.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FC9A5-115C-4A9E-885A-736294D8612B}">
  <sheetPr>
    <pageSetUpPr fitToPage="1"/>
  </sheetPr>
  <dimension ref="A2:J24"/>
  <sheetViews>
    <sheetView tabSelected="1" zoomScaleNormal="100" workbookViewId="0">
      <selection activeCell="L13" sqref="L13"/>
    </sheetView>
  </sheetViews>
  <sheetFormatPr baseColWidth="10" defaultColWidth="11.42578125" defaultRowHeight="12.75" x14ac:dyDescent="0.2"/>
  <cols>
    <col min="1" max="1" width="6.85546875" style="2" customWidth="1"/>
    <col min="2" max="2" width="20.28515625" style="2" customWidth="1"/>
    <col min="3" max="3" width="11.42578125" style="2"/>
    <col min="4" max="4" width="15" style="2" customWidth="1"/>
    <col min="5" max="5" width="15.85546875" style="2" customWidth="1"/>
    <col min="6" max="6" width="11.7109375" style="2" customWidth="1"/>
    <col min="7" max="7" width="13.28515625" style="2" customWidth="1"/>
    <col min="8" max="8" width="17.28515625" style="2" customWidth="1"/>
    <col min="9" max="9" width="12.5703125" style="2" customWidth="1"/>
    <col min="10" max="10" width="10.42578125" style="2" customWidth="1"/>
    <col min="11" max="16384" width="11.42578125" style="2"/>
  </cols>
  <sheetData>
    <row r="2" spans="1:10" ht="15.75" x14ac:dyDescent="0.25">
      <c r="A2" s="25" t="s">
        <v>32</v>
      </c>
      <c r="B2" s="26"/>
      <c r="C2" s="26"/>
      <c r="D2" s="26"/>
      <c r="E2" s="26"/>
      <c r="F2" s="26"/>
      <c r="G2" s="26"/>
      <c r="H2" s="26"/>
      <c r="I2" s="26"/>
      <c r="J2" s="27"/>
    </row>
    <row r="4" spans="1:10" ht="51" x14ac:dyDescent="0.2">
      <c r="A4" s="4" t="s">
        <v>27</v>
      </c>
      <c r="B4" s="4" t="s">
        <v>0</v>
      </c>
      <c r="C4" s="1" t="s">
        <v>1</v>
      </c>
      <c r="D4" s="1" t="s">
        <v>15</v>
      </c>
      <c r="E4" s="1" t="s">
        <v>16</v>
      </c>
      <c r="F4" s="1" t="s">
        <v>12</v>
      </c>
      <c r="G4" s="1" t="s">
        <v>13</v>
      </c>
      <c r="H4" s="1" t="s">
        <v>17</v>
      </c>
      <c r="I4" s="1" t="s">
        <v>18</v>
      </c>
      <c r="J4" s="1" t="s">
        <v>19</v>
      </c>
    </row>
    <row r="5" spans="1:10" x14ac:dyDescent="0.2">
      <c r="A5" s="13">
        <f>_xlfn.RANK.EQ(G5,$G$5:$G$14,0)</f>
        <v>1</v>
      </c>
      <c r="B5" s="3" t="s">
        <v>2</v>
      </c>
      <c r="C5" s="24">
        <v>700</v>
      </c>
      <c r="D5" s="9">
        <f>C5/SUM($C$5:$C$14)*100</f>
        <v>9.408602150537634</v>
      </c>
      <c r="E5" s="9">
        <f>D5</f>
        <v>9.408602150537634</v>
      </c>
      <c r="F5" s="5">
        <v>278</v>
      </c>
      <c r="G5" s="11">
        <f t="shared" ref="G5:G14" si="0">C5*F5</f>
        <v>194600</v>
      </c>
      <c r="H5" s="12">
        <f>G5/$G$16*100</f>
        <v>32.076059490706022</v>
      </c>
      <c r="I5" s="12">
        <f>H5</f>
        <v>32.076059490706022</v>
      </c>
      <c r="J5" s="16" t="str">
        <f>IF(I5&lt;=$I$20,$J$20,IF(I5&lt;=$I$21,$J$21,$J$22))</f>
        <v>A</v>
      </c>
    </row>
    <row r="6" spans="1:10" x14ac:dyDescent="0.2">
      <c r="A6" s="13">
        <f t="shared" ref="A6:A14" si="1">_xlfn.RANK.EQ(G6,$G$5:$G$14,0)</f>
        <v>2</v>
      </c>
      <c r="B6" s="3" t="s">
        <v>3</v>
      </c>
      <c r="C6" s="24">
        <v>600</v>
      </c>
      <c r="D6" s="9">
        <f t="shared" ref="D6:D14" si="2">C6/SUM($C$5:$C$14)*100</f>
        <v>8.064516129032258</v>
      </c>
      <c r="E6" s="9">
        <f>E5+D6</f>
        <v>17.473118279569892</v>
      </c>
      <c r="F6" s="5">
        <v>300</v>
      </c>
      <c r="G6" s="11">
        <f t="shared" si="0"/>
        <v>180000</v>
      </c>
      <c r="H6" s="12">
        <f t="shared" ref="H6:H14" si="3">G6/$G$16*100</f>
        <v>29.66953087526764</v>
      </c>
      <c r="I6" s="12">
        <f>I5+H6</f>
        <v>61.745590365973662</v>
      </c>
      <c r="J6" s="16" t="str">
        <f t="shared" ref="J6:J14" si="4">IF(I6&lt;=$I$20,$J$20,IF(I6&lt;=$I$21,$J$21,$J$22))</f>
        <v>A</v>
      </c>
    </row>
    <row r="7" spans="1:10" x14ac:dyDescent="0.2">
      <c r="A7" s="13">
        <f t="shared" si="1"/>
        <v>3</v>
      </c>
      <c r="B7" s="3" t="s">
        <v>4</v>
      </c>
      <c r="C7" s="24">
        <v>430</v>
      </c>
      <c r="D7" s="9">
        <f t="shared" si="2"/>
        <v>5.779569892473118</v>
      </c>
      <c r="E7" s="9">
        <f t="shared" ref="E7:E14" si="5">E6+D7</f>
        <v>23.252688172043008</v>
      </c>
      <c r="F7" s="5">
        <v>250</v>
      </c>
      <c r="G7" s="11">
        <f t="shared" si="0"/>
        <v>107500</v>
      </c>
      <c r="H7" s="12">
        <f t="shared" si="3"/>
        <v>17.719303161618178</v>
      </c>
      <c r="I7" s="12">
        <f t="shared" ref="I7:I14" si="6">I6+H7</f>
        <v>79.46489352759184</v>
      </c>
      <c r="J7" s="16" t="str">
        <f t="shared" si="4"/>
        <v>B</v>
      </c>
    </row>
    <row r="8" spans="1:10" x14ac:dyDescent="0.2">
      <c r="A8" s="13">
        <f t="shared" si="1"/>
        <v>4</v>
      </c>
      <c r="B8" s="3" t="s">
        <v>5</v>
      </c>
      <c r="C8" s="24">
        <v>950</v>
      </c>
      <c r="D8" s="9">
        <f t="shared" si="2"/>
        <v>12.768817204301076</v>
      </c>
      <c r="E8" s="9">
        <f t="shared" si="5"/>
        <v>36.021505376344081</v>
      </c>
      <c r="F8" s="5">
        <v>95</v>
      </c>
      <c r="G8" s="11">
        <f t="shared" si="0"/>
        <v>90250</v>
      </c>
      <c r="H8" s="12">
        <f t="shared" si="3"/>
        <v>14.875973119405028</v>
      </c>
      <c r="I8" s="12">
        <f t="shared" si="6"/>
        <v>94.340866646996872</v>
      </c>
      <c r="J8" s="16" t="str">
        <f t="shared" si="4"/>
        <v>B</v>
      </c>
    </row>
    <row r="9" spans="1:10" x14ac:dyDescent="0.2">
      <c r="A9" s="13">
        <f t="shared" si="1"/>
        <v>5</v>
      </c>
      <c r="B9" s="3" t="s">
        <v>6</v>
      </c>
      <c r="C9" s="24">
        <v>500</v>
      </c>
      <c r="D9" s="9">
        <f t="shared" si="2"/>
        <v>6.7204301075268811</v>
      </c>
      <c r="E9" s="9">
        <f t="shared" si="5"/>
        <v>42.741935483870961</v>
      </c>
      <c r="F9" s="5">
        <v>25</v>
      </c>
      <c r="G9" s="11">
        <f t="shared" si="0"/>
        <v>12500</v>
      </c>
      <c r="H9" s="12">
        <f t="shared" si="3"/>
        <v>2.0603840885602529</v>
      </c>
      <c r="I9" s="12">
        <f t="shared" si="6"/>
        <v>96.401250735557127</v>
      </c>
      <c r="J9" s="16" t="str">
        <f t="shared" si="4"/>
        <v>C</v>
      </c>
    </row>
    <row r="10" spans="1:10" x14ac:dyDescent="0.2">
      <c r="A10" s="13">
        <f t="shared" si="1"/>
        <v>6</v>
      </c>
      <c r="B10" s="3" t="s">
        <v>7</v>
      </c>
      <c r="C10" s="24">
        <v>300</v>
      </c>
      <c r="D10" s="9">
        <f t="shared" si="2"/>
        <v>4.032258064516129</v>
      </c>
      <c r="E10" s="9">
        <f t="shared" si="5"/>
        <v>46.774193548387089</v>
      </c>
      <c r="F10" s="5">
        <v>25</v>
      </c>
      <c r="G10" s="11">
        <f t="shared" si="0"/>
        <v>7500</v>
      </c>
      <c r="H10" s="12">
        <f t="shared" si="3"/>
        <v>1.2362304531361519</v>
      </c>
      <c r="I10" s="12">
        <f t="shared" si="6"/>
        <v>97.637481188693286</v>
      </c>
      <c r="J10" s="16" t="str">
        <f t="shared" si="4"/>
        <v>C</v>
      </c>
    </row>
    <row r="11" spans="1:10" x14ac:dyDescent="0.2">
      <c r="A11" s="13">
        <f t="shared" si="1"/>
        <v>7</v>
      </c>
      <c r="B11" s="3" t="s">
        <v>8</v>
      </c>
      <c r="C11" s="24">
        <v>1210</v>
      </c>
      <c r="D11" s="9">
        <f t="shared" si="2"/>
        <v>16.263440860215052</v>
      </c>
      <c r="E11" s="9">
        <f t="shared" si="5"/>
        <v>63.037634408602145</v>
      </c>
      <c r="F11" s="5">
        <v>3.8</v>
      </c>
      <c r="G11" s="11">
        <f t="shared" si="0"/>
        <v>4598</v>
      </c>
      <c r="H11" s="12">
        <f t="shared" si="3"/>
        <v>0.75789168313600341</v>
      </c>
      <c r="I11" s="12">
        <f t="shared" si="6"/>
        <v>98.395372871829295</v>
      </c>
      <c r="J11" s="16" t="str">
        <f t="shared" si="4"/>
        <v>C</v>
      </c>
    </row>
    <row r="12" spans="1:10" x14ac:dyDescent="0.2">
      <c r="A12" s="13">
        <f t="shared" si="1"/>
        <v>8</v>
      </c>
      <c r="B12" s="3" t="s">
        <v>9</v>
      </c>
      <c r="C12" s="24">
        <v>270</v>
      </c>
      <c r="D12" s="9">
        <f t="shared" si="2"/>
        <v>3.6290322580645165</v>
      </c>
      <c r="E12" s="9">
        <f t="shared" si="5"/>
        <v>66.666666666666657</v>
      </c>
      <c r="F12" s="5">
        <v>16.5</v>
      </c>
      <c r="G12" s="11">
        <f t="shared" si="0"/>
        <v>4455</v>
      </c>
      <c r="H12" s="12">
        <f t="shared" si="3"/>
        <v>0.73432088916287419</v>
      </c>
      <c r="I12" s="12">
        <f t="shared" si="6"/>
        <v>99.129693760992168</v>
      </c>
      <c r="J12" s="16" t="str">
        <f t="shared" si="4"/>
        <v>C</v>
      </c>
    </row>
    <row r="13" spans="1:10" x14ac:dyDescent="0.2">
      <c r="A13" s="13">
        <f t="shared" si="1"/>
        <v>9</v>
      </c>
      <c r="B13" s="3" t="s">
        <v>10</v>
      </c>
      <c r="C13" s="24">
        <v>1120</v>
      </c>
      <c r="D13" s="9">
        <f t="shared" si="2"/>
        <v>15.053763440860216</v>
      </c>
      <c r="E13" s="9">
        <f t="shared" si="5"/>
        <v>81.72043010752688</v>
      </c>
      <c r="F13" s="5">
        <v>3.5</v>
      </c>
      <c r="G13" s="11">
        <f t="shared" si="0"/>
        <v>3920</v>
      </c>
      <c r="H13" s="12">
        <f t="shared" si="3"/>
        <v>0.64613645017249544</v>
      </c>
      <c r="I13" s="12">
        <f t="shared" si="6"/>
        <v>99.77583021116466</v>
      </c>
      <c r="J13" s="16" t="str">
        <f t="shared" si="4"/>
        <v>C</v>
      </c>
    </row>
    <row r="14" spans="1:10" x14ac:dyDescent="0.2">
      <c r="A14" s="13">
        <f t="shared" si="1"/>
        <v>10</v>
      </c>
      <c r="B14" s="3" t="s">
        <v>11</v>
      </c>
      <c r="C14" s="24">
        <v>1360</v>
      </c>
      <c r="D14" s="9">
        <f t="shared" si="2"/>
        <v>18.27956989247312</v>
      </c>
      <c r="E14" s="9">
        <f t="shared" si="5"/>
        <v>100</v>
      </c>
      <c r="F14" s="5">
        <v>1</v>
      </c>
      <c r="G14" s="11">
        <f t="shared" si="0"/>
        <v>1360</v>
      </c>
      <c r="H14" s="12">
        <f t="shared" si="3"/>
        <v>0.22416978883535552</v>
      </c>
      <c r="I14" s="12">
        <f t="shared" si="6"/>
        <v>100.00000000000001</v>
      </c>
      <c r="J14" s="16" t="str">
        <f t="shared" si="4"/>
        <v>C</v>
      </c>
    </row>
    <row r="16" spans="1:10" x14ac:dyDescent="0.2">
      <c r="F16" s="7" t="s">
        <v>14</v>
      </c>
      <c r="G16" s="8">
        <f>SUM(G5:G14)</f>
        <v>606683</v>
      </c>
    </row>
    <row r="18" spans="3:10" ht="15.75" x14ac:dyDescent="0.25">
      <c r="C18" s="25" t="s">
        <v>28</v>
      </c>
      <c r="D18" s="26"/>
      <c r="E18" s="27"/>
    </row>
    <row r="19" spans="3:10" x14ac:dyDescent="0.2">
      <c r="C19" s="17" t="s">
        <v>29</v>
      </c>
      <c r="D19" s="18" t="s">
        <v>30</v>
      </c>
      <c r="E19" s="19" t="s">
        <v>31</v>
      </c>
      <c r="H19" s="28" t="s">
        <v>20</v>
      </c>
      <c r="I19" s="28"/>
      <c r="J19" s="14" t="s">
        <v>21</v>
      </c>
    </row>
    <row r="20" spans="3:10" x14ac:dyDescent="0.2">
      <c r="C20" s="20" t="s">
        <v>24</v>
      </c>
      <c r="D20" s="21">
        <f>COUNTIF($J$5:$J$14,C20)</f>
        <v>2</v>
      </c>
      <c r="E20" s="22">
        <f>SUMIF($J$5:$J$14,C20,$G$5:$G$14)</f>
        <v>374600</v>
      </c>
      <c r="H20" s="6" t="s">
        <v>22</v>
      </c>
      <c r="I20" s="10">
        <v>75</v>
      </c>
      <c r="J20" s="15" t="s">
        <v>24</v>
      </c>
    </row>
    <row r="21" spans="3:10" x14ac:dyDescent="0.2">
      <c r="C21" s="20" t="s">
        <v>25</v>
      </c>
      <c r="D21" s="21">
        <f t="shared" ref="D21:D22" si="7">COUNTIF($J$5:$J$14,C21)</f>
        <v>2</v>
      </c>
      <c r="E21" s="22">
        <f t="shared" ref="E21:E22" si="8">SUMIF($J$5:$J$14,C21,$G$5:$G$14)</f>
        <v>197750</v>
      </c>
      <c r="H21" s="6" t="s">
        <v>22</v>
      </c>
      <c r="I21" s="10">
        <v>94.99</v>
      </c>
      <c r="J21" s="15" t="s">
        <v>25</v>
      </c>
    </row>
    <row r="22" spans="3:10" x14ac:dyDescent="0.2">
      <c r="C22" s="20" t="s">
        <v>26</v>
      </c>
      <c r="D22" s="21">
        <f t="shared" si="7"/>
        <v>6</v>
      </c>
      <c r="E22" s="22">
        <f t="shared" si="8"/>
        <v>34333</v>
      </c>
      <c r="H22" s="6" t="s">
        <v>23</v>
      </c>
      <c r="I22" s="10">
        <v>95</v>
      </c>
      <c r="J22" s="15" t="s">
        <v>26</v>
      </c>
    </row>
    <row r="23" spans="3:10" ht="13.5" thickBot="1" x14ac:dyDescent="0.25">
      <c r="E23" s="23">
        <f>SUM(E20:E22)</f>
        <v>606683</v>
      </c>
    </row>
    <row r="24" spans="3:10" ht="13.5" thickTop="1" x14ac:dyDescent="0.2"/>
  </sheetData>
  <mergeCells count="3">
    <mergeCell ref="A2:J2"/>
    <mergeCell ref="C18:E18"/>
    <mergeCell ref="H19:I19"/>
  </mergeCells>
  <printOptions horizontalCentered="1" verticalCentered="1"/>
  <pageMargins left="0.78740157480314965" right="0.78740157480314965" top="0.98425196850393704" bottom="0.98425196850393704" header="0.31496062992125984" footer="0.31496062992125984"/>
  <pageSetup paperSize="9" scale="69" orientation="landscape" r:id="rId1"/>
  <headerFooter>
    <oddHeader>&amp;LVorname Nachname&amp;CSeite -&amp;P-- von -&amp;N--</oddHeader>
    <oddFooter>&amp;L&amp;A&amp;R&amp;D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B4F10-22AD-4B37-9A41-99E3C5C20BFF}">
  <sheetPr>
    <pageSetUpPr fitToPage="1"/>
  </sheetPr>
  <dimension ref="A2:J24"/>
  <sheetViews>
    <sheetView showFormulas="1" zoomScaleNormal="100" workbookViewId="0">
      <selection activeCell="K5" sqref="K5"/>
    </sheetView>
  </sheetViews>
  <sheetFormatPr baseColWidth="10" defaultColWidth="11.42578125" defaultRowHeight="12.75" x14ac:dyDescent="0.2"/>
  <cols>
    <col min="1" max="1" width="16" style="2" bestFit="1" customWidth="1"/>
    <col min="2" max="2" width="10.42578125" style="2" customWidth="1"/>
    <col min="3" max="3" width="6.28515625" style="2" customWidth="1"/>
    <col min="4" max="4" width="14.85546875" style="2" customWidth="1"/>
    <col min="5" max="5" width="20.28515625" style="2" bestFit="1" customWidth="1"/>
    <col min="6" max="6" width="5.28515625" style="2" customWidth="1"/>
    <col min="7" max="7" width="8.140625" style="2" customWidth="1"/>
    <col min="8" max="8" width="9.28515625" style="2" customWidth="1"/>
    <col min="9" max="9" width="5.5703125" style="2" customWidth="1"/>
    <col min="10" max="10" width="26.42578125" style="2" bestFit="1" customWidth="1"/>
    <col min="11" max="16384" width="11.42578125" style="2"/>
  </cols>
  <sheetData>
    <row r="2" spans="1:10" ht="15.75" x14ac:dyDescent="0.25">
      <c r="A2" s="25" t="s">
        <v>32</v>
      </c>
      <c r="B2" s="26"/>
      <c r="C2" s="26"/>
      <c r="D2" s="26"/>
      <c r="E2" s="26"/>
      <c r="F2" s="26"/>
      <c r="G2" s="26"/>
      <c r="H2" s="26"/>
      <c r="I2" s="26"/>
      <c r="J2" s="27"/>
    </row>
    <row r="4" spans="1:10" ht="102" x14ac:dyDescent="0.2">
      <c r="A4" s="4" t="s">
        <v>27</v>
      </c>
      <c r="B4" s="4" t="s">
        <v>0</v>
      </c>
      <c r="C4" s="1" t="s">
        <v>1</v>
      </c>
      <c r="D4" s="1" t="s">
        <v>15</v>
      </c>
      <c r="E4" s="1" t="s">
        <v>16</v>
      </c>
      <c r="F4" s="1" t="s">
        <v>12</v>
      </c>
      <c r="G4" s="1" t="s">
        <v>13</v>
      </c>
      <c r="H4" s="1" t="s">
        <v>17</v>
      </c>
      <c r="I4" s="1" t="s">
        <v>18</v>
      </c>
      <c r="J4" s="1" t="s">
        <v>19</v>
      </c>
    </row>
    <row r="5" spans="1:10" ht="25.5" x14ac:dyDescent="0.2">
      <c r="A5" s="13">
        <f>_xlfn.RANK.EQ(G5,$G$5:$G$14,0)</f>
        <v>1</v>
      </c>
      <c r="B5" s="3" t="s">
        <v>2</v>
      </c>
      <c r="C5" s="24">
        <v>700</v>
      </c>
      <c r="D5" s="9">
        <f>C5/SUM($C$5:$C$14)*100</f>
        <v>9.408602150537634</v>
      </c>
      <c r="E5" s="9">
        <f>D5</f>
        <v>9.408602150537634</v>
      </c>
      <c r="F5" s="5">
        <v>278</v>
      </c>
      <c r="G5" s="11">
        <f t="shared" ref="G5:G14" si="0">C5*F5</f>
        <v>194600</v>
      </c>
      <c r="H5" s="12">
        <f>G5/$G$16*100</f>
        <v>32.076059490706022</v>
      </c>
      <c r="I5" s="12">
        <f>H5</f>
        <v>32.076059490706022</v>
      </c>
      <c r="J5" s="16" t="str">
        <f>IF(I5&lt;=$I$20,$J$20,IF(I5&lt;=$I$21,$J$21,$J$22))</f>
        <v>A</v>
      </c>
    </row>
    <row r="6" spans="1:10" ht="25.5" x14ac:dyDescent="0.2">
      <c r="A6" s="13">
        <f t="shared" ref="A6:A14" si="1">_xlfn.RANK.EQ(G6,$G$5:$G$14,0)</f>
        <v>2</v>
      </c>
      <c r="B6" s="3" t="s">
        <v>3</v>
      </c>
      <c r="C6" s="24">
        <v>600</v>
      </c>
      <c r="D6" s="9">
        <f t="shared" ref="D6:D14" si="2">C6/SUM($C$5:$C$14)*100</f>
        <v>8.064516129032258</v>
      </c>
      <c r="E6" s="9">
        <f>E5+D6</f>
        <v>17.473118279569892</v>
      </c>
      <c r="F6" s="5">
        <v>300</v>
      </c>
      <c r="G6" s="11">
        <f t="shared" si="0"/>
        <v>180000</v>
      </c>
      <c r="H6" s="12">
        <f t="shared" ref="H6:H14" si="3">G6/$G$16*100</f>
        <v>29.66953087526764</v>
      </c>
      <c r="I6" s="12">
        <f>I5+H6</f>
        <v>61.745590365973662</v>
      </c>
      <c r="J6" s="16" t="str">
        <f t="shared" ref="J6:J14" si="4">IF(I6&lt;=$I$20,$J$20,IF(I6&lt;=$I$21,$J$21,$J$22))</f>
        <v>A</v>
      </c>
    </row>
    <row r="7" spans="1:10" ht="25.5" x14ac:dyDescent="0.2">
      <c r="A7" s="13">
        <f t="shared" si="1"/>
        <v>3</v>
      </c>
      <c r="B7" s="3" t="s">
        <v>4</v>
      </c>
      <c r="C7" s="24">
        <v>430</v>
      </c>
      <c r="D7" s="9">
        <f t="shared" si="2"/>
        <v>5.779569892473118</v>
      </c>
      <c r="E7" s="9">
        <f t="shared" ref="E7:E14" si="5">E6+D7</f>
        <v>23.252688172043008</v>
      </c>
      <c r="F7" s="5">
        <v>250</v>
      </c>
      <c r="G7" s="11">
        <f t="shared" si="0"/>
        <v>107500</v>
      </c>
      <c r="H7" s="12">
        <f t="shared" si="3"/>
        <v>17.719303161618178</v>
      </c>
      <c r="I7" s="12">
        <f t="shared" ref="I7:I14" si="6">I6+H7</f>
        <v>79.46489352759184</v>
      </c>
      <c r="J7" s="16" t="str">
        <f t="shared" si="4"/>
        <v>B</v>
      </c>
    </row>
    <row r="8" spans="1:10" ht="38.25" x14ac:dyDescent="0.2">
      <c r="A8" s="13">
        <f t="shared" si="1"/>
        <v>4</v>
      </c>
      <c r="B8" s="3" t="s">
        <v>5</v>
      </c>
      <c r="C8" s="24">
        <v>950</v>
      </c>
      <c r="D8" s="9">
        <f t="shared" si="2"/>
        <v>12.768817204301076</v>
      </c>
      <c r="E8" s="9">
        <f t="shared" si="5"/>
        <v>36.021505376344081</v>
      </c>
      <c r="F8" s="5">
        <v>95</v>
      </c>
      <c r="G8" s="11">
        <f t="shared" si="0"/>
        <v>90250</v>
      </c>
      <c r="H8" s="12">
        <f t="shared" si="3"/>
        <v>14.875973119405028</v>
      </c>
      <c r="I8" s="12">
        <f t="shared" si="6"/>
        <v>94.340866646996872</v>
      </c>
      <c r="J8" s="16" t="str">
        <f t="shared" si="4"/>
        <v>B</v>
      </c>
    </row>
    <row r="9" spans="1:10" ht="25.5" x14ac:dyDescent="0.2">
      <c r="A9" s="13">
        <f t="shared" si="1"/>
        <v>5</v>
      </c>
      <c r="B9" s="3" t="s">
        <v>6</v>
      </c>
      <c r="C9" s="24">
        <v>500</v>
      </c>
      <c r="D9" s="9">
        <f t="shared" si="2"/>
        <v>6.7204301075268811</v>
      </c>
      <c r="E9" s="9">
        <f t="shared" si="5"/>
        <v>42.741935483870961</v>
      </c>
      <c r="F9" s="5">
        <v>25</v>
      </c>
      <c r="G9" s="11">
        <f t="shared" si="0"/>
        <v>12500</v>
      </c>
      <c r="H9" s="12">
        <f t="shared" si="3"/>
        <v>2.0603840885602529</v>
      </c>
      <c r="I9" s="12">
        <f t="shared" si="6"/>
        <v>96.401250735557127</v>
      </c>
      <c r="J9" s="16" t="str">
        <f t="shared" si="4"/>
        <v>C</v>
      </c>
    </row>
    <row r="10" spans="1:10" ht="25.5" x14ac:dyDescent="0.2">
      <c r="A10" s="13">
        <f t="shared" si="1"/>
        <v>6</v>
      </c>
      <c r="B10" s="3" t="s">
        <v>7</v>
      </c>
      <c r="C10" s="24">
        <v>300</v>
      </c>
      <c r="D10" s="9">
        <f t="shared" si="2"/>
        <v>4.032258064516129</v>
      </c>
      <c r="E10" s="9">
        <f t="shared" si="5"/>
        <v>46.774193548387089</v>
      </c>
      <c r="F10" s="5">
        <v>25</v>
      </c>
      <c r="G10" s="11">
        <f t="shared" si="0"/>
        <v>7500</v>
      </c>
      <c r="H10" s="12">
        <f t="shared" si="3"/>
        <v>1.2362304531361519</v>
      </c>
      <c r="I10" s="12">
        <f t="shared" si="6"/>
        <v>97.637481188693286</v>
      </c>
      <c r="J10" s="16" t="str">
        <f t="shared" si="4"/>
        <v>C</v>
      </c>
    </row>
    <row r="11" spans="1:10" x14ac:dyDescent="0.2">
      <c r="A11" s="13">
        <f t="shared" si="1"/>
        <v>7</v>
      </c>
      <c r="B11" s="3" t="s">
        <v>8</v>
      </c>
      <c r="C11" s="24">
        <v>1210</v>
      </c>
      <c r="D11" s="9">
        <f t="shared" si="2"/>
        <v>16.263440860215052</v>
      </c>
      <c r="E11" s="9">
        <f t="shared" si="5"/>
        <v>63.037634408602145</v>
      </c>
      <c r="F11" s="5">
        <v>3.8</v>
      </c>
      <c r="G11" s="11">
        <f t="shared" si="0"/>
        <v>4598</v>
      </c>
      <c r="H11" s="12">
        <f t="shared" si="3"/>
        <v>0.75789168313600341</v>
      </c>
      <c r="I11" s="12">
        <f t="shared" si="6"/>
        <v>98.395372871829295</v>
      </c>
      <c r="J11" s="16" t="str">
        <f t="shared" si="4"/>
        <v>C</v>
      </c>
    </row>
    <row r="12" spans="1:10" ht="38.25" x14ac:dyDescent="0.2">
      <c r="A12" s="13">
        <f t="shared" si="1"/>
        <v>8</v>
      </c>
      <c r="B12" s="3" t="s">
        <v>9</v>
      </c>
      <c r="C12" s="24">
        <v>270</v>
      </c>
      <c r="D12" s="9">
        <f t="shared" si="2"/>
        <v>3.6290322580645165</v>
      </c>
      <c r="E12" s="9">
        <f t="shared" si="5"/>
        <v>66.666666666666657</v>
      </c>
      <c r="F12" s="5">
        <v>16.5</v>
      </c>
      <c r="G12" s="11">
        <f t="shared" si="0"/>
        <v>4455</v>
      </c>
      <c r="H12" s="12">
        <f t="shared" si="3"/>
        <v>0.73432088916287419</v>
      </c>
      <c r="I12" s="12">
        <f t="shared" si="6"/>
        <v>99.129693760992168</v>
      </c>
      <c r="J12" s="16" t="str">
        <f t="shared" si="4"/>
        <v>C</v>
      </c>
    </row>
    <row r="13" spans="1:10" ht="25.5" x14ac:dyDescent="0.2">
      <c r="A13" s="13">
        <f t="shared" si="1"/>
        <v>9</v>
      </c>
      <c r="B13" s="3" t="s">
        <v>10</v>
      </c>
      <c r="C13" s="24">
        <v>1120</v>
      </c>
      <c r="D13" s="9">
        <f t="shared" si="2"/>
        <v>15.053763440860216</v>
      </c>
      <c r="E13" s="9">
        <f t="shared" si="5"/>
        <v>81.72043010752688</v>
      </c>
      <c r="F13" s="5">
        <v>3.5</v>
      </c>
      <c r="G13" s="11">
        <f t="shared" si="0"/>
        <v>3920</v>
      </c>
      <c r="H13" s="12">
        <f t="shared" si="3"/>
        <v>0.64613645017249544</v>
      </c>
      <c r="I13" s="12">
        <f t="shared" si="6"/>
        <v>99.77583021116466</v>
      </c>
      <c r="J13" s="16" t="str">
        <f t="shared" si="4"/>
        <v>C</v>
      </c>
    </row>
    <row r="14" spans="1:10" ht="25.5" x14ac:dyDescent="0.2">
      <c r="A14" s="13">
        <f t="shared" si="1"/>
        <v>10</v>
      </c>
      <c r="B14" s="3" t="s">
        <v>11</v>
      </c>
      <c r="C14" s="24">
        <v>1360</v>
      </c>
      <c r="D14" s="9">
        <f t="shared" si="2"/>
        <v>18.27956989247312</v>
      </c>
      <c r="E14" s="9">
        <f t="shared" si="5"/>
        <v>100</v>
      </c>
      <c r="F14" s="5">
        <v>1</v>
      </c>
      <c r="G14" s="11">
        <f t="shared" si="0"/>
        <v>1360</v>
      </c>
      <c r="H14" s="12">
        <f t="shared" si="3"/>
        <v>0.22416978883535552</v>
      </c>
      <c r="I14" s="12">
        <f t="shared" si="6"/>
        <v>100.00000000000001</v>
      </c>
      <c r="J14" s="16" t="str">
        <f t="shared" si="4"/>
        <v>C</v>
      </c>
    </row>
    <row r="16" spans="1:10" x14ac:dyDescent="0.2">
      <c r="F16" s="7" t="s">
        <v>14</v>
      </c>
      <c r="G16" s="8">
        <f>SUM(G5:G14)</f>
        <v>606683</v>
      </c>
    </row>
    <row r="18" spans="3:10" ht="15.75" x14ac:dyDescent="0.25">
      <c r="C18" s="25" t="s">
        <v>28</v>
      </c>
      <c r="D18" s="26"/>
      <c r="E18" s="27"/>
    </row>
    <row r="19" spans="3:10" x14ac:dyDescent="0.2">
      <c r="C19" s="17" t="s">
        <v>29</v>
      </c>
      <c r="D19" s="18" t="s">
        <v>30</v>
      </c>
      <c r="E19" s="19" t="s">
        <v>31</v>
      </c>
      <c r="H19" s="28" t="s">
        <v>20</v>
      </c>
      <c r="I19" s="28"/>
      <c r="J19" s="14" t="s">
        <v>21</v>
      </c>
    </row>
    <row r="20" spans="3:10" x14ac:dyDescent="0.2">
      <c r="C20" s="20" t="s">
        <v>24</v>
      </c>
      <c r="D20" s="21">
        <f>COUNTIF($J$5:$J$14,C20)</f>
        <v>2</v>
      </c>
      <c r="E20" s="22">
        <f>SUMIF($J$5:$J$14,C20,$G$5:$G$14)</f>
        <v>374600</v>
      </c>
      <c r="H20" s="6" t="s">
        <v>22</v>
      </c>
      <c r="I20" s="10">
        <v>75</v>
      </c>
      <c r="J20" s="15" t="s">
        <v>24</v>
      </c>
    </row>
    <row r="21" spans="3:10" x14ac:dyDescent="0.2">
      <c r="C21" s="20" t="s">
        <v>25</v>
      </c>
      <c r="D21" s="21">
        <f t="shared" ref="D21:D22" si="7">COUNTIF($J$5:$J$14,C21)</f>
        <v>2</v>
      </c>
      <c r="E21" s="22">
        <f t="shared" ref="E21:E22" si="8">SUMIF($J$5:$J$14,C21,$G$5:$G$14)</f>
        <v>197750</v>
      </c>
      <c r="H21" s="6" t="s">
        <v>22</v>
      </c>
      <c r="I21" s="10">
        <v>94.99</v>
      </c>
      <c r="J21" s="15" t="s">
        <v>25</v>
      </c>
    </row>
    <row r="22" spans="3:10" x14ac:dyDescent="0.2">
      <c r="C22" s="20" t="s">
        <v>26</v>
      </c>
      <c r="D22" s="21">
        <f t="shared" si="7"/>
        <v>6</v>
      </c>
      <c r="E22" s="22">
        <f t="shared" si="8"/>
        <v>34333</v>
      </c>
      <c r="H22" s="6" t="s">
        <v>23</v>
      </c>
      <c r="I22" s="10">
        <v>95</v>
      </c>
      <c r="J22" s="15" t="s">
        <v>26</v>
      </c>
    </row>
    <row r="23" spans="3:10" ht="13.5" thickBot="1" x14ac:dyDescent="0.25">
      <c r="E23" s="23">
        <f>SUM(E20:E22)</f>
        <v>606683</v>
      </c>
    </row>
    <row r="24" spans="3:10" ht="13.5" thickTop="1" x14ac:dyDescent="0.2"/>
  </sheetData>
  <mergeCells count="3">
    <mergeCell ref="A2:J2"/>
    <mergeCell ref="C18:E18"/>
    <mergeCell ref="H19:I19"/>
  </mergeCells>
  <printOptions horizontalCentered="1" verticalCentered="1"/>
  <pageMargins left="0.78740157480314965" right="0.78740157480314965" top="0.98425196850393704" bottom="0.98425196850393704" header="0.31496062992125984" footer="0.31496062992125984"/>
  <pageSetup paperSize="9" scale="93" fitToWidth="2" orientation="landscape" r:id="rId1"/>
  <headerFooter>
    <oddHeader>&amp;LVorname Nachname&amp;CSeite -&amp;P-- von -&amp;N--</oddHeader>
    <oddFooter>&amp;L&amp;A&amp;R&amp;D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2deb53d7-0ad3-4b42-901a-08bd40356cf4</BSO999929>
</file>

<file path=customXml/itemProps1.xml><?xml version="1.0" encoding="utf-8"?>
<ds:datastoreItem xmlns:ds="http://schemas.openxmlformats.org/officeDocument/2006/customXml" ds:itemID="{55FB5C0E-040D-443C-9030-D16011C988A3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ABC-Analyse IT-Artikel</vt:lpstr>
      <vt:lpstr>Formeln ABC-Analyse IT-Artikel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2024-07-29T07:45:02Z</dcterms:created>
  <dcterms:modified xsi:type="dcterms:W3CDTF">2024-07-29T07:45:08Z</dcterms:modified>
</cp:coreProperties>
</file>